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5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6.xml" ContentType="application/vnd.openxmlformats-officedocument.drawing+xml"/>
  <Override PartName="/xl/charts/chart23.xml" ContentType="application/vnd.openxmlformats-officedocument.drawingml.chart+xml"/>
  <Override PartName="/xl/drawings/drawing7.xml" ContentType="application/vnd.openxmlformats-officedocument.drawing+xml"/>
  <Override PartName="/xl/charts/chart24.xml" ContentType="application/vnd.openxmlformats-officedocument.drawingml.chart+xml"/>
  <Override PartName="/xl/drawings/drawing8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9.xml" ContentType="application/vnd.openxmlformats-officedocument.drawing+xml"/>
  <Override PartName="/xl/charts/chart27.xml" ContentType="application/vnd.openxmlformats-officedocument.drawingml.chart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1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65" yWindow="210" windowWidth="10305" windowHeight="8685" tabRatio="623"/>
  </bookViews>
  <sheets>
    <sheet name="Inicio" sheetId="13" r:id="rId1"/>
    <sheet name="Fiscalia Gral Est y Órg Central" sheetId="7" r:id="rId2"/>
    <sheet name="Fiscalías Territoriales" sheetId="8" r:id="rId3"/>
    <sheet name="Distribución por Sexo" sheetId="2" r:id="rId4"/>
    <sheet name="Antigüedad-Edad" sheetId="1" r:id="rId5"/>
    <sheet name="Rotación de personal" sheetId="3" r:id="rId6"/>
    <sheet name="Número de Fiscales - Población" sheetId="5" r:id="rId7"/>
    <sheet name="Situaciones Adtvas-Bajas enf." sheetId="6" r:id="rId8"/>
    <sheet name="Exceden Lic. materia concilició" sheetId="9" r:id="rId9"/>
    <sheet name="Composic. Trib Calificadores" sheetId="10" r:id="rId10"/>
    <sheet name="Formación Continua" sheetId="11" r:id="rId11"/>
  </sheets>
  <calcPr calcId="145621"/>
</workbook>
</file>

<file path=xl/calcChain.xml><?xml version="1.0" encoding="utf-8"?>
<calcChain xmlns="http://schemas.openxmlformats.org/spreadsheetml/2006/main">
  <c r="F20" i="9" l="1"/>
  <c r="F21" i="9"/>
  <c r="F22" i="9"/>
  <c r="F23" i="9"/>
  <c r="F24" i="9"/>
  <c r="F25" i="9"/>
  <c r="F26" i="9"/>
  <c r="F19" i="9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Q38" i="6"/>
  <c r="P38" i="6" s="1"/>
  <c r="R38" i="6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21" i="5"/>
  <c r="G22" i="2" l="1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21" i="2"/>
  <c r="Q22" i="2"/>
  <c r="Q23" i="2"/>
  <c r="Q24" i="2"/>
  <c r="Q25" i="2"/>
  <c r="Q26" i="2"/>
  <c r="Q27" i="2"/>
  <c r="Q28" i="2"/>
  <c r="Q29" i="2"/>
  <c r="Q21" i="2"/>
  <c r="P30" i="2"/>
  <c r="Q30" i="2" l="1"/>
  <c r="Q22" i="11" l="1"/>
  <c r="P22" i="11"/>
  <c r="H23" i="11"/>
  <c r="G23" i="11"/>
  <c r="H22" i="11"/>
  <c r="G22" i="11"/>
  <c r="Q49" i="10"/>
  <c r="D24" i="10"/>
  <c r="P48" i="10" s="1"/>
  <c r="W26" i="10"/>
  <c r="W49" i="10" s="1"/>
  <c r="V26" i="10"/>
  <c r="W48" i="10" s="1"/>
  <c r="K26" i="10"/>
  <c r="J26" i="10"/>
  <c r="Q48" i="10" s="1"/>
  <c r="E24" i="10" l="1"/>
  <c r="P49" i="10" s="1"/>
  <c r="Q24" i="10"/>
  <c r="V49" i="10" s="1"/>
  <c r="P24" i="10"/>
  <c r="V48" i="10" s="1"/>
  <c r="BF22" i="2" l="1"/>
  <c r="AW40" i="2"/>
  <c r="AX40" i="2"/>
  <c r="AY40" i="2"/>
  <c r="AZ40" i="2"/>
  <c r="BA40" i="2"/>
  <c r="BB40" i="2"/>
  <c r="BC40" i="2"/>
  <c r="AV40" i="2"/>
  <c r="AV41" i="2" l="1"/>
  <c r="AV43" i="2" s="1"/>
  <c r="AZ41" i="2"/>
  <c r="BA43" i="2" s="1"/>
  <c r="AX41" i="2"/>
  <c r="AY43" i="2" s="1"/>
  <c r="BB41" i="2"/>
  <c r="BB43" i="2" s="1"/>
  <c r="F39" i="2"/>
  <c r="E39" i="2"/>
  <c r="N21" i="8"/>
  <c r="U21" i="8"/>
  <c r="AB21" i="8"/>
  <c r="G21" i="8"/>
  <c r="AW43" i="2" l="1"/>
  <c r="BC43" i="2"/>
  <c r="AZ43" i="2"/>
  <c r="AX43" i="2"/>
  <c r="G21" i="7" l="1"/>
  <c r="U21" i="7" l="1"/>
  <c r="N21" i="7"/>
  <c r="F38" i="5" l="1"/>
  <c r="D41" i="5" s="1"/>
  <c r="E38" i="5"/>
  <c r="D42" i="5" l="1"/>
  <c r="D38" i="5"/>
  <c r="S26" i="1"/>
  <c r="T21" i="1" l="1"/>
  <c r="T22" i="1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17" i="3"/>
  <c r="N21" i="2" l="1"/>
  <c r="X21" i="2"/>
  <c r="N22" i="2"/>
  <c r="X22" i="2"/>
  <c r="N23" i="2"/>
  <c r="X23" i="2"/>
  <c r="N24" i="2"/>
  <c r="X24" i="2"/>
  <c r="N25" i="2"/>
  <c r="X25" i="2"/>
  <c r="N26" i="2"/>
  <c r="W26" i="2"/>
  <c r="AD26" i="2"/>
  <c r="N27" i="2"/>
  <c r="N28" i="2"/>
  <c r="N29" i="2"/>
  <c r="O30" i="2"/>
  <c r="H24" i="2" l="1"/>
  <c r="I24" i="2"/>
  <c r="H22" i="2"/>
  <c r="I22" i="2"/>
  <c r="H32" i="2"/>
  <c r="I32" i="2"/>
  <c r="H31" i="2"/>
  <c r="I31" i="2"/>
  <c r="H38" i="2"/>
  <c r="I38" i="2"/>
  <c r="H30" i="2"/>
  <c r="I30" i="2"/>
  <c r="H28" i="2"/>
  <c r="I28" i="2"/>
  <c r="H36" i="2"/>
  <c r="I36" i="2"/>
  <c r="H25" i="2"/>
  <c r="I25" i="2"/>
  <c r="H23" i="2"/>
  <c r="I23" i="2"/>
  <c r="I21" i="2"/>
  <c r="H21" i="2"/>
  <c r="H26" i="2"/>
  <c r="I26" i="2"/>
  <c r="H37" i="2"/>
  <c r="I37" i="2"/>
  <c r="H35" i="2"/>
  <c r="I35" i="2"/>
  <c r="H27" i="2"/>
  <c r="I27" i="2"/>
  <c r="H34" i="2"/>
  <c r="I34" i="2"/>
  <c r="H33" i="2"/>
  <c r="I33" i="2"/>
  <c r="H29" i="2"/>
  <c r="I29" i="2"/>
  <c r="G39" i="2"/>
  <c r="AE22" i="2"/>
  <c r="AE24" i="2"/>
  <c r="X26" i="2"/>
  <c r="V26" i="2" s="1"/>
  <c r="AE23" i="2"/>
  <c r="AE21" i="2"/>
  <c r="AE25" i="2"/>
  <c r="T24" i="1"/>
  <c r="T25" i="1"/>
  <c r="T23" i="1"/>
  <c r="H39" i="2" l="1"/>
  <c r="I39" i="2"/>
  <c r="AE26" i="2"/>
  <c r="AC26" i="2" s="1"/>
  <c r="T26" i="1"/>
</calcChain>
</file>

<file path=xl/sharedStrings.xml><?xml version="1.0" encoding="utf-8"?>
<sst xmlns="http://schemas.openxmlformats.org/spreadsheetml/2006/main" count="416" uniqueCount="153">
  <si>
    <t>Comunidad Autónoma</t>
  </si>
  <si>
    <t>Edad Media</t>
  </si>
  <si>
    <t>Andalucía</t>
  </si>
  <si>
    <t>Aragón</t>
  </si>
  <si>
    <t>Asturias</t>
  </si>
  <si>
    <t>Canarias</t>
  </si>
  <si>
    <t>Cantabria</t>
  </si>
  <si>
    <t>Cataluña</t>
  </si>
  <si>
    <t>Extremadura</t>
  </si>
  <si>
    <t>Galicia</t>
  </si>
  <si>
    <t>La Rioja</t>
  </si>
  <si>
    <t>Madrid</t>
  </si>
  <si>
    <t>Murcia</t>
  </si>
  <si>
    <t>Navarra</t>
  </si>
  <si>
    <t>País Vasco</t>
  </si>
  <si>
    <t>Antigüedad</t>
  </si>
  <si>
    <t>RANGO</t>
  </si>
  <si>
    <t>TOTAL</t>
  </si>
  <si>
    <t>PORCENTAJE</t>
  </si>
  <si>
    <t>DE 41 A 50</t>
  </si>
  <si>
    <t>DE 51 A 60</t>
  </si>
  <si>
    <t>DE 61 A 70</t>
  </si>
  <si>
    <t>Hombre</t>
  </si>
  <si>
    <t>Mujer</t>
  </si>
  <si>
    <t>Fiscal de Sala</t>
  </si>
  <si>
    <t>Fiscal Jefe de Área</t>
  </si>
  <si>
    <t>Fiscal Superior CCAA</t>
  </si>
  <si>
    <t>Total</t>
  </si>
  <si>
    <t>DE 26 A 30</t>
  </si>
  <si>
    <t>DE 31 A 35</t>
  </si>
  <si>
    <t>DE 36 A 40</t>
  </si>
  <si>
    <t>DE 41 A 45</t>
  </si>
  <si>
    <t>DE 46 A 50</t>
  </si>
  <si>
    <t>DE 51 A 55</t>
  </si>
  <si>
    <t>DE 56 A 60</t>
  </si>
  <si>
    <t>DE 61 A 65</t>
  </si>
  <si>
    <t>DE 66 A 70</t>
  </si>
  <si>
    <t>Puestos</t>
  </si>
  <si>
    <t>Porcentaje</t>
  </si>
  <si>
    <t>DE 20 A 30</t>
  </si>
  <si>
    <t>DE 31 A 40</t>
  </si>
  <si>
    <t>Total Fiscales</t>
  </si>
  <si>
    <t>Fiscales por cada 100.000 habitantes</t>
  </si>
  <si>
    <t>Población *</t>
  </si>
  <si>
    <t>Castilla - La Mancha</t>
  </si>
  <si>
    <t>Illes Balears</t>
  </si>
  <si>
    <t>Castilla y León</t>
  </si>
  <si>
    <t>Comunitat Valenciana</t>
  </si>
  <si>
    <t>Total habitantes</t>
  </si>
  <si>
    <t>% Mujeres</t>
  </si>
  <si>
    <t xml:space="preserve"> Total (Hombre + Mujer)</t>
  </si>
  <si>
    <t>Tipo de Situación Administrativa</t>
  </si>
  <si>
    <t>Destino</t>
  </si>
  <si>
    <t>Excedencia</t>
  </si>
  <si>
    <t>Servicios Especiales</t>
  </si>
  <si>
    <t>Comisión de Servicios</t>
  </si>
  <si>
    <t>Retención</t>
  </si>
  <si>
    <t>Adscripción</t>
  </si>
  <si>
    <t>Número de Fiscales</t>
  </si>
  <si>
    <t>Rotaciones salida</t>
  </si>
  <si>
    <t>Rotaciones entrada</t>
  </si>
  <si>
    <t>Varones</t>
  </si>
  <si>
    <t>Mujeres</t>
  </si>
  <si>
    <t>Fiscales Superiores de Comunidad Autónoma</t>
  </si>
  <si>
    <t>Hombres</t>
  </si>
  <si>
    <t xml:space="preserve">Total </t>
  </si>
  <si>
    <t>Fiscales Jefes de las Fiscalías Provinciales</t>
  </si>
  <si>
    <t xml:space="preserve">Fiscales Jefes de Fiscalías de Área </t>
  </si>
  <si>
    <t>Nº bajas por enfermedad</t>
  </si>
  <si>
    <t>* Cifras oficiales de población resultantes de la revisión del Padrón municipal a 1 de enero de 2017</t>
  </si>
  <si>
    <t>Barcelona</t>
  </si>
  <si>
    <t>Valencia/València</t>
  </si>
  <si>
    <t>Sevilla</t>
  </si>
  <si>
    <t>Alicante/Alacant</t>
  </si>
  <si>
    <t>Málaga</t>
  </si>
  <si>
    <t>Cádiz</t>
  </si>
  <si>
    <t>Bizkaia</t>
  </si>
  <si>
    <t>Coruña, A</t>
  </si>
  <si>
    <t>Provincias tomadas en cuenta para la elaboración estadística</t>
  </si>
  <si>
    <t>Fiscales Jefes de las diez provincias con mayor población de España</t>
  </si>
  <si>
    <t>Fiscales de Sala de la Fiscalía General del Estado</t>
  </si>
  <si>
    <t>Fiscales de Sala de la Audiencia Nacional, Fiscalias Especiales y ante Órganos Constitucionales</t>
  </si>
  <si>
    <t>Órganos no Territoriales</t>
  </si>
  <si>
    <t>Fiscal Jefe de Provincial</t>
  </si>
  <si>
    <t>Fiscal  Jefe de Área</t>
  </si>
  <si>
    <t>Fiscal Jefe Provincial</t>
  </si>
  <si>
    <t>Órganos no territoriales</t>
  </si>
  <si>
    <t>Órganos no territoriales y Comunidad Autónoma</t>
  </si>
  <si>
    <t>Órganos  no territoriales</t>
  </si>
  <si>
    <t>M ujeres</t>
  </si>
  <si>
    <t>Cuidado Familiar(hasta2ºgrado)</t>
  </si>
  <si>
    <t>Cuidado hijo(1er y 2º año)</t>
  </si>
  <si>
    <t>Adop ción  Internacional</t>
  </si>
  <si>
    <t>Lactancia hijo  &lt; 12 meses</t>
  </si>
  <si>
    <t>M aternidad</t>
  </si>
  <si>
    <t>Paternidad Informativo</t>
  </si>
  <si>
    <t>Red.  Jornada Cuid  Hij/Fam</t>
  </si>
  <si>
    <t>Red.  Jornada Enf  Gr. Fami</t>
  </si>
  <si>
    <t>Tribunal 1</t>
  </si>
  <si>
    <t>Tribunal 2</t>
  </si>
  <si>
    <t>Tribunal 3</t>
  </si>
  <si>
    <t>Tribunal 4</t>
  </si>
  <si>
    <t>Tribunal 5</t>
  </si>
  <si>
    <t>Tribunal 6</t>
  </si>
  <si>
    <t>To ta l</t>
  </si>
  <si>
    <t>F is c a l</t>
  </si>
  <si>
    <t>Formación Continua - Distribución por Sexo de Directores y Ponentes</t>
  </si>
  <si>
    <t>Directores</t>
  </si>
  <si>
    <t>Ponentes</t>
  </si>
  <si>
    <t>Profesores</t>
  </si>
  <si>
    <t>Fiscales de Sala de la Fiscalía del  Tribunal Supremo</t>
  </si>
  <si>
    <t>Órganos no Territoriales y Comunidad Autónoma</t>
  </si>
  <si>
    <t>% Hombres</t>
  </si>
  <si>
    <t>Órganos no territoriales y Comunidades Autónomas</t>
  </si>
  <si>
    <r>
      <t>Fuente:</t>
    </r>
    <r>
      <rPr>
        <sz val="9"/>
        <color theme="3" tint="-0.249977111117893"/>
        <rFont val="Verdana"/>
        <family val="2"/>
      </rPr>
      <t> Instituto Nacional de Estadística</t>
    </r>
  </si>
  <si>
    <t>Comunidades Autónomas</t>
  </si>
  <si>
    <t>Porcentaje de Fiscales por Situacion Administrativa</t>
  </si>
  <si>
    <t>Porcentaje de Fiscales por Bajas de Enfermedad</t>
  </si>
  <si>
    <t>Excedencia / Licencia</t>
  </si>
  <si>
    <t>Formación Inicial. Distribución por Sexo de Profesores</t>
  </si>
  <si>
    <t>Tribunales Calificadores 2017</t>
  </si>
  <si>
    <t>Tribunales Calificadores 2018</t>
  </si>
  <si>
    <t>Tribunales Calificadores 2017 (Fiscales)</t>
  </si>
  <si>
    <t>Presidencia de los Tribunales Calificadores</t>
  </si>
  <si>
    <t>Tribunales Calificadores 2018 (Fiscales)</t>
  </si>
  <si>
    <t>Fiscales por 100.000 habitantes</t>
  </si>
  <si>
    <t>Número de Fiscales por Comunidad Autónoma</t>
  </si>
  <si>
    <t>Edad media de los Fiscales por Órganos no Territoriales y Comunidades Autónomas</t>
  </si>
  <si>
    <t>Antigüedad Media de los Fiscales por órganos no  Territoriales y Comunidades Autónomas</t>
  </si>
  <si>
    <t>Piramide de Edad en la Carrera Fiscal</t>
  </si>
  <si>
    <t>Número de Fiscales por Sexo en Órganos no Territoriales y Comunidades Autónomas</t>
  </si>
  <si>
    <t>Piramide de edad por Sexo en la Carrera Fiscal</t>
  </si>
  <si>
    <t>Porcentaje de Mujeres por Rando de Edad</t>
  </si>
  <si>
    <t>Porcentaje de Hombres por Rango de Edad</t>
  </si>
  <si>
    <t>Antigüedad por Sexo de los Fiscales de las Comunidades Autónomas</t>
  </si>
  <si>
    <t>Edad por Sexo de los Fiscales de las Comunidades Autónomas</t>
  </si>
  <si>
    <t>Cuadros Directivos de la Carrera Fiscal</t>
  </si>
  <si>
    <t>Fiscal Superior
CCAA</t>
  </si>
  <si>
    <t>Fiscales Jefes de las Fiscales Provinciales</t>
  </si>
  <si>
    <t>Fiscales jefes de las Fiscalías de Área</t>
  </si>
  <si>
    <t>Fiscales Jefes de las diez Provincias con mayor población de España</t>
  </si>
  <si>
    <t>Fiscales de Sala de la Fiscalia de Tribunal Supremo</t>
  </si>
  <si>
    <t>Fiscales de Sala de la Audiencia Nacional, Fiscalías Especiales y ante Órganos Constitucionales</t>
  </si>
  <si>
    <t>Distribución por Sexo en Fiscalía General del Estado y Órganos Centrales</t>
  </si>
  <si>
    <t>Distribución por Sexo en Fiscalías Territoriales</t>
  </si>
  <si>
    <t>Distribución por Sexo en la Carrera Fiscal</t>
  </si>
  <si>
    <t>Edad Media y Antigüedad de los miembros de la Carrera Fiscal</t>
  </si>
  <si>
    <t>Índice de Rotación de Fiscales por Órganos no Territoriales y Comunidades Autónomas</t>
  </si>
  <si>
    <t>Número de Fiscales por Comunidad Autónoma y por 100.000 habitantes</t>
  </si>
  <si>
    <t>Situaciones Administrativas y bajas por Enfermedad</t>
  </si>
  <si>
    <t>Excedencias  y Licencias en materia  de conciliación. Distribución por Sexo</t>
  </si>
  <si>
    <t xml:space="preserve">Composición de los Tribunales Calificadores </t>
  </si>
  <si>
    <t>Fuente: Fiscalía General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</si>
</sst>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0.0%"/>
    <numFmt numFmtId="165" formatCode="0.0"/>
  </numFmts>
  <fonts count="31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7"/>
      <name val="Times New Roman"/>
      <family val="1"/>
    </font>
    <font>
      <sz val="11"/>
      <color indexed="8"/>
      <name val="Calibri"/>
      <family val="2"/>
    </font>
    <font>
      <sz val="10"/>
      <name val="MS Sans Serif"/>
      <family val="2"/>
    </font>
    <font>
      <sz val="10"/>
      <color rgb="FF000000"/>
      <name val="Times New Roman"/>
      <family val="1"/>
    </font>
    <font>
      <sz val="11"/>
      <color theme="1"/>
      <name val="Verdana"/>
      <family val="2"/>
    </font>
    <font>
      <b/>
      <sz val="20"/>
      <color theme="1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9"/>
      <color theme="0"/>
      <name val="Verdana"/>
      <family val="2"/>
    </font>
    <font>
      <b/>
      <sz val="11"/>
      <color theme="1"/>
      <name val="Verdana"/>
      <family val="2"/>
    </font>
    <font>
      <b/>
      <sz val="10"/>
      <color indexed="8"/>
      <name val="Verdana"/>
      <family val="2"/>
    </font>
    <font>
      <b/>
      <sz val="11"/>
      <color theme="0"/>
      <name val="Verdana"/>
      <family val="2"/>
    </font>
    <font>
      <sz val="7"/>
      <name val="Verdana"/>
      <family val="2"/>
    </font>
    <font>
      <sz val="11"/>
      <color indexed="8"/>
      <name val="Verdana"/>
      <family val="2"/>
    </font>
    <font>
      <sz val="9"/>
      <name val="Verdana"/>
      <family val="2"/>
    </font>
    <font>
      <sz val="11"/>
      <name val="Verdana"/>
      <family val="2"/>
    </font>
    <font>
      <b/>
      <sz val="10"/>
      <color theme="4" tint="-0.249977111117893"/>
      <name val="Verdana"/>
      <family val="2"/>
    </font>
    <font>
      <b/>
      <sz val="10"/>
      <color theme="0"/>
      <name val="Verdana"/>
      <family val="2"/>
    </font>
    <font>
      <sz val="11"/>
      <color theme="1"/>
      <name val="Calibri"/>
      <family val="2"/>
      <scheme val="minor"/>
    </font>
    <font>
      <b/>
      <sz val="14"/>
      <name val="Verdana"/>
      <family val="2"/>
    </font>
    <font>
      <sz val="12"/>
      <color indexed="9"/>
      <name val="Verdana"/>
      <family val="2"/>
    </font>
    <font>
      <sz val="9"/>
      <color indexed="63"/>
      <name val="Verdana"/>
      <family val="2"/>
    </font>
    <font>
      <sz val="9"/>
      <color theme="3" tint="-0.249977111117893"/>
      <name val="Verdana"/>
      <family val="2"/>
    </font>
    <font>
      <b/>
      <sz val="9"/>
      <color theme="3"/>
      <name val="Verdana"/>
      <family val="2"/>
    </font>
    <font>
      <b/>
      <sz val="9"/>
      <color theme="3" tint="-0.249977111117893"/>
      <name val="Verdana"/>
      <family val="2"/>
    </font>
    <font>
      <b/>
      <sz val="14"/>
      <color theme="4" tint="-0.499984740745262"/>
      <name val="Verdana"/>
      <family val="2"/>
    </font>
    <font>
      <sz val="7"/>
      <color theme="3" tint="-0.249977111117893"/>
      <name val="Verdana"/>
      <family val="2"/>
    </font>
    <font>
      <u/>
      <sz val="11"/>
      <color theme="10"/>
      <name val="Calibri"/>
      <family val="2"/>
      <scheme val="minor"/>
    </font>
    <font>
      <b/>
      <sz val="12"/>
      <color theme="4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 style="medium">
        <color theme="4" tint="0.59996337778862885"/>
      </top>
      <bottom style="medium">
        <color theme="4" tint="0.59996337778862885"/>
      </bottom>
      <diagonal/>
    </border>
    <border>
      <left/>
      <right style="thin">
        <color theme="0"/>
      </right>
      <top style="medium">
        <color theme="4" tint="0.59996337778862885"/>
      </top>
      <bottom style="medium">
        <color theme="4" tint="0.59996337778862885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 style="thin">
        <color theme="0"/>
      </right>
      <top style="medium">
        <color theme="4" tint="0.79998168889431442"/>
      </top>
      <bottom style="medium">
        <color theme="4" tint="0.59996337778862885"/>
      </bottom>
      <diagonal/>
    </border>
    <border>
      <left/>
      <right style="thin">
        <color theme="0"/>
      </right>
      <top/>
      <bottom style="medium">
        <color theme="4" tint="0.79998168889431442"/>
      </bottom>
      <diagonal/>
    </border>
    <border>
      <left style="thin">
        <color theme="0"/>
      </left>
      <right style="thin">
        <color theme="0"/>
      </right>
      <top/>
      <bottom style="medium">
        <color theme="4" tint="0.79998168889431442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medium">
        <color theme="4" tint="0.79998168889431442"/>
      </top>
      <bottom/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/>
      <diagonal/>
    </border>
    <border>
      <left/>
      <right/>
      <top style="medium">
        <color theme="0"/>
      </top>
      <bottom style="medium">
        <color theme="4" tint="0.79998168889431442"/>
      </bottom>
      <diagonal/>
    </border>
    <border>
      <left/>
      <right/>
      <top style="medium">
        <color theme="3"/>
      </top>
      <bottom/>
      <diagonal/>
    </border>
    <border>
      <left/>
      <right/>
      <top/>
      <bottom style="medium">
        <color theme="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medium">
        <color theme="3" tint="-0.249977111117893"/>
      </top>
      <bottom/>
      <diagonal/>
    </border>
    <border>
      <left/>
      <right/>
      <top/>
      <bottom style="medium">
        <color theme="3" tint="-0.249977111117893"/>
      </bottom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medium">
        <color theme="4" tint="-0.499984740745262"/>
      </top>
      <bottom style="medium">
        <color theme="4" tint="-0.499984740745262"/>
      </bottom>
      <diagonal/>
    </border>
    <border>
      <left/>
      <right/>
      <top style="medium">
        <color theme="4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3"/>
      </bottom>
      <diagonal/>
    </border>
    <border>
      <left style="thin">
        <color theme="0"/>
      </left>
      <right style="thin">
        <color theme="0"/>
      </right>
      <top style="medium">
        <color theme="3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medium">
        <color theme="3"/>
      </top>
      <bottom/>
      <diagonal/>
    </border>
    <border>
      <left/>
      <right style="thin">
        <color theme="0"/>
      </right>
      <top style="medium">
        <color theme="3"/>
      </top>
      <bottom/>
      <diagonal/>
    </border>
    <border>
      <left style="thin">
        <color theme="0"/>
      </left>
      <right/>
      <top/>
      <bottom style="medium">
        <color theme="3"/>
      </bottom>
      <diagonal/>
    </border>
    <border>
      <left/>
      <right style="thin">
        <color theme="0"/>
      </right>
      <top/>
      <bottom style="medium">
        <color theme="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0" fontId="4" fillId="0" borderId="0"/>
    <xf numFmtId="0" fontId="5" fillId="0" borderId="0"/>
    <xf numFmtId="43" fontId="20" fillId="0" borderId="0" applyFont="0" applyFill="0" applyBorder="0" applyAlignment="0" applyProtection="0"/>
    <xf numFmtId="0" fontId="29" fillId="0" borderId="0" applyNumberFormat="0" applyFill="0" applyBorder="0" applyAlignment="0" applyProtection="0"/>
  </cellStyleXfs>
  <cellXfs count="141">
    <xf numFmtId="0" fontId="0" fillId="0" borderId="0" xfId="0"/>
    <xf numFmtId="3" fontId="1" fillId="0" borderId="0" xfId="0" applyNumberFormat="1" applyFont="1" applyBorder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0" fontId="0" fillId="0" borderId="0" xfId="0" applyAlignment="1"/>
    <xf numFmtId="0" fontId="6" fillId="0" borderId="0" xfId="0" applyFont="1"/>
    <xf numFmtId="0" fontId="7" fillId="0" borderId="0" xfId="0" applyFont="1"/>
    <xf numFmtId="9" fontId="6" fillId="0" borderId="0" xfId="1" applyFont="1"/>
    <xf numFmtId="164" fontId="6" fillId="0" borderId="0" xfId="1" applyNumberFormat="1" applyFont="1"/>
    <xf numFmtId="0" fontId="0" fillId="0" borderId="5" xfId="0" applyBorder="1"/>
    <xf numFmtId="0" fontId="8" fillId="0" borderId="0" xfId="0" applyFont="1"/>
    <xf numFmtId="0" fontId="10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9" fillId="0" borderId="0" xfId="0" applyFont="1" applyBorder="1"/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6" fillId="0" borderId="2" xfId="0" applyFont="1" applyBorder="1"/>
    <xf numFmtId="0" fontId="11" fillId="0" borderId="0" xfId="0" applyFont="1" applyBorder="1"/>
    <xf numFmtId="0" fontId="12" fillId="5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/>
    <xf numFmtId="0" fontId="6" fillId="0" borderId="0" xfId="0" applyFont="1" applyFill="1" applyAlignment="1"/>
    <xf numFmtId="3" fontId="14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/>
    <xf numFmtId="3" fontId="14" fillId="0" borderId="0" xfId="0" applyNumberFormat="1" applyFont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9" fontId="15" fillId="0" borderId="0" xfId="1" applyFont="1"/>
    <xf numFmtId="3" fontId="6" fillId="0" borderId="0" xfId="0" applyNumberFormat="1" applyFont="1"/>
    <xf numFmtId="3" fontId="16" fillId="0" borderId="0" xfId="0" applyNumberFormat="1" applyFont="1" applyBorder="1" applyAlignment="1">
      <alignment horizontal="center" vertical="center"/>
    </xf>
    <xf numFmtId="3" fontId="17" fillId="0" borderId="1" xfId="0" applyNumberFormat="1" applyFont="1" applyBorder="1"/>
    <xf numFmtId="0" fontId="6" fillId="0" borderId="6" xfId="0" applyNumberFormat="1" applyFont="1" applyBorder="1" applyAlignment="1">
      <alignment horizontal="center" vertical="center"/>
    </xf>
    <xf numFmtId="9" fontId="6" fillId="0" borderId="6" xfId="1" applyFont="1" applyBorder="1" applyAlignment="1">
      <alignment horizontal="center" vertical="center"/>
    </xf>
    <xf numFmtId="0" fontId="13" fillId="4" borderId="7" xfId="0" applyNumberFormat="1" applyFont="1" applyFill="1" applyBorder="1" applyAlignment="1" applyProtection="1">
      <alignment horizontal="left" vertical="center" wrapText="1"/>
      <protection locked="0"/>
    </xf>
    <xf numFmtId="0" fontId="13" fillId="4" borderId="8" xfId="0" applyNumberFormat="1" applyFont="1" applyFill="1" applyBorder="1" applyAlignment="1" applyProtection="1">
      <alignment horizontal="center" vertical="center" wrapText="1"/>
      <protection locked="0"/>
    </xf>
    <xf numFmtId="9" fontId="13" fillId="4" borderId="7" xfId="1" applyFont="1" applyFill="1" applyBorder="1" applyAlignment="1" applyProtection="1">
      <alignment horizontal="center" vertical="center" wrapText="1"/>
      <protection locked="0"/>
    </xf>
    <xf numFmtId="0" fontId="18" fillId="5" borderId="10" xfId="0" applyFont="1" applyFill="1" applyBorder="1" applyAlignment="1">
      <alignment horizontal="left" vertical="center" wrapText="1"/>
    </xf>
    <xf numFmtId="0" fontId="18" fillId="5" borderId="11" xfId="0" applyFont="1" applyFill="1" applyBorder="1" applyAlignment="1">
      <alignment horizontal="left" vertical="center" wrapText="1"/>
    </xf>
    <xf numFmtId="3" fontId="6" fillId="0" borderId="9" xfId="0" applyNumberFormat="1" applyFont="1" applyBorder="1"/>
    <xf numFmtId="0" fontId="18" fillId="5" borderId="12" xfId="0" applyFont="1" applyFill="1" applyBorder="1" applyAlignment="1">
      <alignment horizontal="left" vertical="center" wrapText="1"/>
    </xf>
    <xf numFmtId="0" fontId="6" fillId="0" borderId="13" xfId="0" applyNumberFormat="1" applyFont="1" applyBorder="1" applyAlignment="1">
      <alignment horizontal="center" vertical="center"/>
    </xf>
    <xf numFmtId="9" fontId="6" fillId="0" borderId="13" xfId="1" applyFont="1" applyBorder="1" applyAlignment="1">
      <alignment horizontal="center" vertical="center"/>
    </xf>
    <xf numFmtId="3" fontId="19" fillId="6" borderId="5" xfId="0" applyNumberFormat="1" applyFont="1" applyFill="1" applyBorder="1" applyAlignment="1">
      <alignment horizontal="center" vertical="center" wrapText="1"/>
    </xf>
    <xf numFmtId="3" fontId="19" fillId="6" borderId="15" xfId="0" applyNumberFormat="1" applyFont="1" applyFill="1" applyBorder="1" applyAlignment="1">
      <alignment horizontal="center" vertical="center" wrapText="1"/>
    </xf>
    <xf numFmtId="3" fontId="14" fillId="0" borderId="14" xfId="0" applyNumberFormat="1" applyFont="1" applyBorder="1" applyAlignment="1">
      <alignment horizontal="center" vertical="center" wrapText="1"/>
    </xf>
    <xf numFmtId="9" fontId="13" fillId="4" borderId="8" xfId="1" applyFont="1" applyFill="1" applyBorder="1" applyAlignment="1" applyProtection="1">
      <alignment horizontal="center" vertical="center" wrapText="1"/>
      <protection locked="0"/>
    </xf>
    <xf numFmtId="165" fontId="6" fillId="0" borderId="13" xfId="0" applyNumberFormat="1" applyFont="1" applyBorder="1" applyAlignment="1">
      <alignment horizontal="center" vertical="center"/>
    </xf>
    <xf numFmtId="165" fontId="6" fillId="0" borderId="6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 wrapText="1"/>
    </xf>
    <xf numFmtId="0" fontId="18" fillId="5" borderId="0" xfId="0" applyFont="1" applyFill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 wrapText="1"/>
    </xf>
    <xf numFmtId="3" fontId="21" fillId="0" borderId="0" xfId="0" applyNumberFormat="1" applyFont="1" applyBorder="1" applyAlignment="1">
      <alignment horizontal="left" vertical="center"/>
    </xf>
    <xf numFmtId="3" fontId="22" fillId="0" borderId="0" xfId="0" applyNumberFormat="1" applyFont="1"/>
    <xf numFmtId="3" fontId="16" fillId="0" borderId="1" xfId="0" applyNumberFormat="1" applyFont="1" applyBorder="1" applyAlignment="1">
      <alignment horizontal="center" vertical="center"/>
    </xf>
    <xf numFmtId="3" fontId="23" fillId="0" borderId="0" xfId="0" applyNumberFormat="1" applyFont="1"/>
    <xf numFmtId="3" fontId="16" fillId="0" borderId="0" xfId="0" applyNumberFormat="1" applyFont="1" applyFill="1" applyBorder="1" applyAlignment="1">
      <alignment horizontal="center" vertical="center"/>
    </xf>
    <xf numFmtId="4" fontId="6" fillId="0" borderId="0" xfId="0" applyNumberFormat="1" applyFont="1"/>
    <xf numFmtId="3" fontId="6" fillId="0" borderId="6" xfId="0" applyNumberFormat="1" applyFont="1" applyBorder="1" applyAlignment="1">
      <alignment horizontal="center" vertical="center"/>
    </xf>
    <xf numFmtId="0" fontId="6" fillId="0" borderId="0" xfId="0" applyFont="1" applyBorder="1"/>
    <xf numFmtId="3" fontId="16" fillId="0" borderId="16" xfId="0" applyNumberFormat="1" applyFont="1" applyFill="1" applyBorder="1" applyAlignment="1">
      <alignment horizontal="center" vertical="center"/>
    </xf>
    <xf numFmtId="3" fontId="25" fillId="0" borderId="17" xfId="0" applyNumberFormat="1" applyFont="1" applyBorder="1" applyAlignment="1">
      <alignment horizontal="center" vertical="center"/>
    </xf>
    <xf numFmtId="3" fontId="25" fillId="0" borderId="18" xfId="0" applyNumberFormat="1" applyFont="1" applyFill="1" applyBorder="1" applyAlignment="1">
      <alignment horizontal="center" vertical="center"/>
    </xf>
    <xf numFmtId="0" fontId="6" fillId="0" borderId="16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4" fontId="16" fillId="0" borderId="19" xfId="0" applyNumberFormat="1" applyFont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left" vertical="center"/>
    </xf>
    <xf numFmtId="0" fontId="26" fillId="0" borderId="0" xfId="0" applyFont="1"/>
    <xf numFmtId="43" fontId="6" fillId="0" borderId="0" xfId="4" applyFont="1"/>
    <xf numFmtId="2" fontId="6" fillId="0" borderId="6" xfId="0" applyNumberFormat="1" applyFont="1" applyBorder="1" applyAlignment="1">
      <alignment horizontal="center" vertical="center"/>
    </xf>
    <xf numFmtId="164" fontId="6" fillId="0" borderId="6" xfId="1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 wrapText="1"/>
    </xf>
    <xf numFmtId="0" fontId="6" fillId="0" borderId="25" xfId="0" applyFont="1" applyBorder="1"/>
    <xf numFmtId="0" fontId="6" fillId="0" borderId="26" xfId="0" applyFont="1" applyBorder="1"/>
    <xf numFmtId="0" fontId="6" fillId="0" borderId="5" xfId="0" applyFont="1" applyBorder="1"/>
    <xf numFmtId="0" fontId="7" fillId="0" borderId="5" xfId="0" applyFont="1" applyBorder="1"/>
    <xf numFmtId="0" fontId="6" fillId="0" borderId="22" xfId="0" applyFont="1" applyBorder="1"/>
    <xf numFmtId="0" fontId="6" fillId="0" borderId="29" xfId="0" applyFont="1" applyBorder="1"/>
    <xf numFmtId="0" fontId="6" fillId="0" borderId="30" xfId="0" applyNumberFormat="1" applyFont="1" applyBorder="1" applyAlignment="1">
      <alignment horizontal="center" vertical="center"/>
    </xf>
    <xf numFmtId="0" fontId="6" fillId="0" borderId="23" xfId="0" applyFont="1" applyBorder="1"/>
    <xf numFmtId="0" fontId="6" fillId="0" borderId="32" xfId="0" applyFont="1" applyBorder="1"/>
    <xf numFmtId="0" fontId="6" fillId="0" borderId="31" xfId="0" applyFont="1" applyBorder="1"/>
    <xf numFmtId="0" fontId="6" fillId="0" borderId="30" xfId="0" applyFont="1" applyBorder="1"/>
    <xf numFmtId="0" fontId="6" fillId="0" borderId="33" xfId="0" applyFont="1" applyBorder="1"/>
    <xf numFmtId="0" fontId="6" fillId="0" borderId="35" xfId="0" applyFont="1" applyBorder="1"/>
    <xf numFmtId="0" fontId="6" fillId="0" borderId="36" xfId="0" applyFont="1" applyBorder="1"/>
    <xf numFmtId="0" fontId="6" fillId="0" borderId="37" xfId="0" applyFont="1" applyBorder="1"/>
    <xf numFmtId="0" fontId="6" fillId="0" borderId="38" xfId="0" applyFont="1" applyBorder="1"/>
    <xf numFmtId="0" fontId="6" fillId="0" borderId="39" xfId="0" applyFont="1" applyBorder="1"/>
    <xf numFmtId="0" fontId="6" fillId="0" borderId="41" xfId="0" applyFont="1" applyBorder="1"/>
    <xf numFmtId="1" fontId="13" fillId="6" borderId="22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center" wrapText="1"/>
    </xf>
    <xf numFmtId="0" fontId="6" fillId="0" borderId="40" xfId="0" applyFont="1" applyBorder="1"/>
    <xf numFmtId="0" fontId="6" fillId="0" borderId="34" xfId="0" applyFont="1" applyBorder="1"/>
    <xf numFmtId="3" fontId="1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3" fontId="14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3" fontId="2" fillId="0" borderId="0" xfId="0" applyNumberFormat="1" applyFont="1" applyBorder="1" applyAlignment="1">
      <alignment horizontal="center" vertical="center" wrapText="1"/>
    </xf>
    <xf numFmtId="0" fontId="27" fillId="7" borderId="27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17" xfId="0" applyNumberFormat="1" applyFont="1" applyBorder="1" applyAlignment="1">
      <alignment horizontal="right" vertical="center"/>
    </xf>
    <xf numFmtId="0" fontId="27" fillId="7" borderId="24" xfId="0" applyNumberFormat="1" applyFont="1" applyFill="1" applyBorder="1" applyAlignment="1" applyProtection="1">
      <alignment horizontal="center" vertical="center" wrapText="1"/>
      <protection locked="0"/>
    </xf>
    <xf numFmtId="0" fontId="27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27" fillId="7" borderId="26" xfId="0" applyNumberFormat="1" applyFont="1" applyFill="1" applyBorder="1" applyAlignment="1" applyProtection="1">
      <alignment horizontal="center" vertical="center" wrapText="1"/>
      <protection locked="0"/>
    </xf>
    <xf numFmtId="0" fontId="27" fillId="7" borderId="28" xfId="0" applyNumberFormat="1" applyFont="1" applyFill="1" applyBorder="1" applyAlignment="1" applyProtection="1">
      <alignment horizontal="center" vertical="center" wrapText="1"/>
      <protection locked="0"/>
    </xf>
    <xf numFmtId="3" fontId="13" fillId="6" borderId="5" xfId="0" applyNumberFormat="1" applyFont="1" applyFill="1" applyBorder="1" applyAlignment="1">
      <alignment horizontal="center" vertical="center" wrapText="1"/>
    </xf>
    <xf numFmtId="0" fontId="27" fillId="7" borderId="42" xfId="0" applyNumberFormat="1" applyFont="1" applyFill="1" applyBorder="1" applyAlignment="1" applyProtection="1">
      <alignment horizontal="center" vertical="center" wrapText="1"/>
      <protection locked="0"/>
    </xf>
    <xf numFmtId="0" fontId="27" fillId="7" borderId="20" xfId="0" applyNumberFormat="1" applyFont="1" applyFill="1" applyBorder="1" applyAlignment="1" applyProtection="1">
      <alignment horizontal="center" vertical="center" wrapText="1"/>
      <protection locked="0"/>
    </xf>
    <xf numFmtId="0" fontId="27" fillId="7" borderId="43" xfId="0" applyNumberFormat="1" applyFont="1" applyFill="1" applyBorder="1" applyAlignment="1" applyProtection="1">
      <alignment horizontal="center" vertical="center" wrapText="1"/>
      <protection locked="0"/>
    </xf>
    <xf numFmtId="0" fontId="27" fillId="7" borderId="44" xfId="0" applyNumberFormat="1" applyFont="1" applyFill="1" applyBorder="1" applyAlignment="1" applyProtection="1">
      <alignment horizontal="center" vertical="center" wrapText="1"/>
      <protection locked="0"/>
    </xf>
    <xf numFmtId="0" fontId="27" fillId="7" borderId="21" xfId="0" applyNumberFormat="1" applyFont="1" applyFill="1" applyBorder="1" applyAlignment="1" applyProtection="1">
      <alignment horizontal="center" vertical="center" wrapText="1"/>
      <protection locked="0"/>
    </xf>
    <xf numFmtId="0" fontId="27" fillId="7" borderId="4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center" wrapText="1"/>
    </xf>
    <xf numFmtId="0" fontId="27" fillId="7" borderId="32" xfId="0" applyNumberFormat="1" applyFont="1" applyFill="1" applyBorder="1" applyAlignment="1" applyProtection="1">
      <alignment horizontal="center" vertical="center" wrapText="1"/>
      <protection locked="0"/>
    </xf>
    <xf numFmtId="0" fontId="27" fillId="7" borderId="31" xfId="0" applyNumberFormat="1" applyFont="1" applyFill="1" applyBorder="1" applyAlignment="1" applyProtection="1">
      <alignment horizontal="center" vertical="center" wrapText="1"/>
      <protection locked="0"/>
    </xf>
    <xf numFmtId="0" fontId="27" fillId="7" borderId="2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6" xfId="0" applyBorder="1" applyAlignment="1"/>
    <xf numFmtId="0" fontId="27" fillId="7" borderId="47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13" xfId="0" applyNumberFormat="1" applyFont="1" applyBorder="1" applyAlignment="1">
      <alignment horizontal="center" vertical="center"/>
    </xf>
    <xf numFmtId="3" fontId="19" fillId="6" borderId="5" xfId="0" applyNumberFormat="1" applyFont="1" applyFill="1" applyBorder="1" applyAlignment="1">
      <alignment horizontal="center" vertical="center" wrapText="1"/>
    </xf>
    <xf numFmtId="3" fontId="28" fillId="7" borderId="5" xfId="0" applyNumberFormat="1" applyFont="1" applyFill="1" applyBorder="1" applyAlignment="1">
      <alignment horizontal="center" vertical="center" wrapText="1"/>
    </xf>
    <xf numFmtId="3" fontId="6" fillId="0" borderId="48" xfId="0" applyNumberFormat="1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9" fontId="6" fillId="0" borderId="49" xfId="1" applyFont="1" applyBorder="1"/>
    <xf numFmtId="3" fontId="19" fillId="6" borderId="15" xfId="0" applyNumberFormat="1" applyFont="1" applyFill="1" applyBorder="1" applyAlignment="1">
      <alignment horizontal="center" vertical="center" wrapText="1"/>
    </xf>
    <xf numFmtId="3" fontId="19" fillId="6" borderId="50" xfId="0" applyNumberFormat="1" applyFont="1" applyFill="1" applyBorder="1" applyAlignment="1">
      <alignment horizontal="center" vertical="center" wrapText="1"/>
    </xf>
    <xf numFmtId="3" fontId="13" fillId="6" borderId="5" xfId="0" applyNumberFormat="1" applyFont="1" applyFill="1" applyBorder="1" applyAlignment="1">
      <alignment vertical="center" wrapText="1"/>
    </xf>
    <xf numFmtId="0" fontId="6" fillId="8" borderId="23" xfId="0" applyFont="1" applyFill="1" applyBorder="1" applyAlignment="1">
      <alignment horizontal="center"/>
    </xf>
    <xf numFmtId="1" fontId="13" fillId="6" borderId="5" xfId="0" applyNumberFormat="1" applyFont="1" applyFill="1" applyBorder="1" applyAlignment="1">
      <alignment horizontal="center" vertical="center" wrapText="1"/>
    </xf>
    <xf numFmtId="0" fontId="30" fillId="0" borderId="15" xfId="5" applyFont="1" applyBorder="1" applyAlignment="1" applyProtection="1">
      <alignment vertical="center"/>
    </xf>
    <xf numFmtId="0" fontId="30" fillId="0" borderId="51" xfId="5" applyFont="1" applyBorder="1" applyAlignment="1" applyProtection="1">
      <alignment vertical="center"/>
    </xf>
    <xf numFmtId="0" fontId="30" fillId="0" borderId="50" xfId="5" applyFont="1" applyBorder="1" applyAlignment="1" applyProtection="1">
      <alignment vertical="center"/>
    </xf>
    <xf numFmtId="0" fontId="25" fillId="0" borderId="0" xfId="0" applyFont="1"/>
  </cellXfs>
  <cellStyles count="6">
    <cellStyle name="Hipervínculo" xfId="5" builtinId="8"/>
    <cellStyle name="Millares" xfId="4" builtinId="3"/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Fiscales de Sala de la Fiscalía</a:t>
            </a:r>
            <a:r>
              <a:rPr lang="en-US" baseline="0"/>
              <a:t> General del Estado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'Fiscalia Gral Est y Órg Central'!$D$20</c:f>
              <c:strCache>
                <c:ptCount val="1"/>
                <c:pt idx="0">
                  <c:v>Fiscales de Sala de la Fiscalía General del Estado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</c:dPt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cat>
            <c:strRef>
              <c:f>'Fiscalia Gral Est y Órg Central'!$E$20:$F$20</c:f>
              <c:strCache>
                <c:ptCount val="2"/>
                <c:pt idx="0">
                  <c:v>Varones</c:v>
                </c:pt>
                <c:pt idx="1">
                  <c:v>Mujeres</c:v>
                </c:pt>
              </c:strCache>
            </c:strRef>
          </c:cat>
          <c:val>
            <c:numRef>
              <c:f>'Fiscalia Gral Est y Órg Central'!$E$21:$F$21</c:f>
              <c:numCache>
                <c:formatCode>General</c:formatCode>
                <c:ptCount val="2"/>
                <c:pt idx="0">
                  <c:v>8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24597120"/>
        <c:axId val="224598656"/>
      </c:barChart>
      <c:catAx>
        <c:axId val="224597120"/>
        <c:scaling>
          <c:orientation val="minMax"/>
        </c:scaling>
        <c:delete val="1"/>
        <c:axPos val="b"/>
        <c:majorTickMark val="out"/>
        <c:minorTickMark val="none"/>
        <c:tickLblPos val="nextTo"/>
        <c:crossAx val="224598656"/>
        <c:crosses val="autoZero"/>
        <c:auto val="1"/>
        <c:lblAlgn val="ctr"/>
        <c:lblOffset val="100"/>
        <c:noMultiLvlLbl val="0"/>
      </c:catAx>
      <c:valAx>
        <c:axId val="224598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45971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>
        <c:manualLayout>
          <c:xMode val="edge"/>
          <c:yMode val="edge"/>
          <c:x val="0.20393906000217524"/>
          <c:y val="5.25039370078740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880303493616696"/>
          <c:y val="0.24900240835280205"/>
          <c:w val="0.38787596938732172"/>
          <c:h val="0.65853667330045285"/>
        </c:manualLayout>
      </c:layout>
      <c:pieChart>
        <c:varyColors val="1"/>
        <c:ser>
          <c:idx val="0"/>
          <c:order val="0"/>
          <c:tx>
            <c:strRef>
              <c:f>'Fiscalías Territoriales'!$K$20</c:f>
              <c:strCache>
                <c:ptCount val="1"/>
                <c:pt idx="0">
                  <c:v>Fiscales Jefes de las Fiscalías Provinciales</c:v>
                </c:pt>
              </c:strCache>
            </c:strRef>
          </c:tx>
          <c:spPr>
            <a:solidFill>
              <a:schemeClr val="accent1"/>
            </a:solidFill>
          </c:spPr>
          <c:dPt>
            <c:idx val="0"/>
            <c:bubble3D val="0"/>
            <c:spPr>
              <a:solidFill>
                <a:schemeClr val="accent2"/>
              </a:solidFill>
            </c:spPr>
          </c:dPt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'Fiscalías Territoriales'!$L$20:$M$20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'Fiscalías Territoriales'!$L$21:$M$21</c:f>
              <c:numCache>
                <c:formatCode>General</c:formatCode>
                <c:ptCount val="2"/>
                <c:pt idx="0">
                  <c:v>31</c:v>
                </c:pt>
                <c:pt idx="1">
                  <c:v>15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Fiscales</a:t>
            </a:r>
            <a:r>
              <a:rPr lang="es-ES" baseline="0"/>
              <a:t> Jefes</a:t>
            </a:r>
            <a:r>
              <a:rPr lang="es-ES"/>
              <a:t> de Fiscalías de Área </a:t>
            </a:r>
          </a:p>
        </c:rich>
      </c:tx>
      <c:layout>
        <c:manualLayout>
          <c:xMode val="edge"/>
          <c:yMode val="edge"/>
          <c:x val="9.9242900240186449E-2"/>
          <c:y val="2.77008310249307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640611561924879"/>
          <c:y val="0.25184926676409214"/>
          <c:w val="0.71284711286089242"/>
          <c:h val="0.63325611673211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'Fiscalías Territoriales'!$R$20</c:f>
              <c:strCache>
                <c:ptCount val="1"/>
                <c:pt idx="0">
                  <c:v>Fiscales Jefes de Fiscalías de Área 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</c:dPt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cat>
            <c:strRef>
              <c:f>'Fiscalías Territoriales'!$S$20:$T$20</c:f>
              <c:strCache>
                <c:ptCount val="2"/>
                <c:pt idx="0">
                  <c:v>Varones</c:v>
                </c:pt>
                <c:pt idx="1">
                  <c:v>Mujeres</c:v>
                </c:pt>
              </c:strCache>
            </c:strRef>
          </c:cat>
          <c:val>
            <c:numRef>
              <c:f>'Fiscalías Territoriales'!$S$21:$T$21</c:f>
              <c:numCache>
                <c:formatCode>General</c:formatCode>
                <c:ptCount val="2"/>
                <c:pt idx="0">
                  <c:v>10</c:v>
                </c:pt>
                <c:pt idx="1">
                  <c:v>17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25970816"/>
        <c:axId val="225974144"/>
      </c:barChart>
      <c:catAx>
        <c:axId val="225970816"/>
        <c:scaling>
          <c:orientation val="minMax"/>
        </c:scaling>
        <c:delete val="1"/>
        <c:axPos val="b"/>
        <c:majorTickMark val="out"/>
        <c:minorTickMark val="none"/>
        <c:tickLblPos val="nextTo"/>
        <c:crossAx val="225974144"/>
        <c:crosses val="autoZero"/>
        <c:auto val="1"/>
        <c:lblAlgn val="ctr"/>
        <c:lblOffset val="100"/>
        <c:noMultiLvlLbl val="0"/>
      </c:catAx>
      <c:valAx>
        <c:axId val="225974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59708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Fiscales</a:t>
            </a:r>
            <a:r>
              <a:rPr lang="es-ES" baseline="0"/>
              <a:t> Jefes</a:t>
            </a:r>
            <a:r>
              <a:rPr lang="es-ES"/>
              <a:t> de las</a:t>
            </a:r>
            <a:r>
              <a:rPr lang="es-ES" baseline="0"/>
              <a:t> diez provincias con mayor población de España</a:t>
            </a:r>
            <a:endParaRPr lang="es-ES"/>
          </a:p>
        </c:rich>
      </c:tx>
      <c:layout>
        <c:manualLayout>
          <c:xMode val="edge"/>
          <c:yMode val="edge"/>
          <c:x val="0.11056159845328398"/>
          <c:y val="2.103464877541191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721896386133087"/>
          <c:y val="0.34415552293251472"/>
          <c:w val="0.71284711286089242"/>
          <c:h val="0.503078476137228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'Fiscalías Territoriales'!$Y$20</c:f>
              <c:strCache>
                <c:ptCount val="1"/>
                <c:pt idx="0">
                  <c:v>Fiscales Jefes de las diez provincias con mayor población de España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</c:dPt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cat>
            <c:strRef>
              <c:f>'Fiscalías Territoriales'!$Z$20:$AA$20</c:f>
              <c:strCache>
                <c:ptCount val="2"/>
                <c:pt idx="0">
                  <c:v>Varones</c:v>
                </c:pt>
                <c:pt idx="1">
                  <c:v>Mujeres</c:v>
                </c:pt>
              </c:strCache>
            </c:strRef>
          </c:cat>
          <c:val>
            <c:numRef>
              <c:f>'Fiscalías Territoriales'!$Z$21:$AA$21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25985280"/>
        <c:axId val="226009088"/>
      </c:barChart>
      <c:catAx>
        <c:axId val="225985280"/>
        <c:scaling>
          <c:orientation val="minMax"/>
        </c:scaling>
        <c:delete val="1"/>
        <c:axPos val="b"/>
        <c:majorTickMark val="out"/>
        <c:minorTickMark val="none"/>
        <c:tickLblPos val="nextTo"/>
        <c:crossAx val="226009088"/>
        <c:crosses val="autoZero"/>
        <c:auto val="1"/>
        <c:lblAlgn val="ctr"/>
        <c:lblOffset val="100"/>
        <c:noMultiLvlLbl val="0"/>
      </c:catAx>
      <c:valAx>
        <c:axId val="226009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59852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800" b="1" i="0" baseline="0"/>
              <a:t>Distribución por sexo en Órganos no Territoriales y  las distintas CCAA: Edad</a:t>
            </a:r>
          </a:p>
        </c:rich>
      </c:tx>
      <c:layout>
        <c:manualLayout>
          <c:xMode val="edge"/>
          <c:yMode val="edge"/>
          <c:x val="0.18830453360565425"/>
          <c:y val="1.237825117397549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204819277108383E-2"/>
          <c:y val="0.11914893617021277"/>
          <c:w val="0.81475903614458001"/>
          <c:h val="0.63829787234042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'Distribución por Sexo'!$AP$20</c:f>
              <c:strCache>
                <c:ptCount val="1"/>
                <c:pt idx="0">
                  <c:v>Mujer</c:v>
                </c:pt>
              </c:strCache>
            </c:strRef>
          </c:tx>
          <c:invertIfNegative val="0"/>
          <c:cat>
            <c:strRef>
              <c:f>'Distribución por Sexo'!$AO$21:$AO$38</c:f>
              <c:strCache>
                <c:ptCount val="18"/>
                <c:pt idx="0">
                  <c:v>Órganos no Territoriales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Madrid</c:v>
                </c:pt>
                <c:pt idx="15">
                  <c:v>Murcia</c:v>
                </c:pt>
                <c:pt idx="16">
                  <c:v>Navarra</c:v>
                </c:pt>
                <c:pt idx="17">
                  <c:v>País Vasco</c:v>
                </c:pt>
              </c:strCache>
            </c:strRef>
          </c:cat>
          <c:val>
            <c:numRef>
              <c:f>'Distribución por Sexo'!$AP$21:$AP$38</c:f>
              <c:numCache>
                <c:formatCode>General</c:formatCode>
                <c:ptCount val="18"/>
                <c:pt idx="0" formatCode="0">
                  <c:v>56.89</c:v>
                </c:pt>
                <c:pt idx="1">
                  <c:v>46</c:v>
                </c:pt>
                <c:pt idx="2">
                  <c:v>52</c:v>
                </c:pt>
                <c:pt idx="3">
                  <c:v>53</c:v>
                </c:pt>
                <c:pt idx="4">
                  <c:v>42</c:v>
                </c:pt>
                <c:pt idx="5">
                  <c:v>50</c:v>
                </c:pt>
                <c:pt idx="6">
                  <c:v>44</c:v>
                </c:pt>
                <c:pt idx="7">
                  <c:v>49</c:v>
                </c:pt>
                <c:pt idx="8">
                  <c:v>46</c:v>
                </c:pt>
                <c:pt idx="9">
                  <c:v>47</c:v>
                </c:pt>
                <c:pt idx="10">
                  <c:v>44</c:v>
                </c:pt>
                <c:pt idx="11">
                  <c:v>47</c:v>
                </c:pt>
                <c:pt idx="12">
                  <c:v>45</c:v>
                </c:pt>
                <c:pt idx="13">
                  <c:v>51</c:v>
                </c:pt>
                <c:pt idx="14">
                  <c:v>49</c:v>
                </c:pt>
                <c:pt idx="15">
                  <c:v>47</c:v>
                </c:pt>
                <c:pt idx="16">
                  <c:v>51</c:v>
                </c:pt>
                <c:pt idx="17">
                  <c:v>43</c:v>
                </c:pt>
              </c:numCache>
            </c:numRef>
          </c:val>
        </c:ser>
        <c:ser>
          <c:idx val="1"/>
          <c:order val="1"/>
          <c:tx>
            <c:strRef>
              <c:f>'Distribución por Sexo'!$AQ$20</c:f>
              <c:strCache>
                <c:ptCount val="1"/>
                <c:pt idx="0">
                  <c:v>Hombre</c:v>
                </c:pt>
              </c:strCache>
            </c:strRef>
          </c:tx>
          <c:invertIfNegative val="0"/>
          <c:cat>
            <c:strRef>
              <c:f>'Distribución por Sexo'!$AO$21:$AO$38</c:f>
              <c:strCache>
                <c:ptCount val="18"/>
                <c:pt idx="0">
                  <c:v>Órganos no Territoriales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Madrid</c:v>
                </c:pt>
                <c:pt idx="15">
                  <c:v>Murcia</c:v>
                </c:pt>
                <c:pt idx="16">
                  <c:v>Navarra</c:v>
                </c:pt>
                <c:pt idx="17">
                  <c:v>País Vasco</c:v>
                </c:pt>
              </c:strCache>
            </c:strRef>
          </c:cat>
          <c:val>
            <c:numRef>
              <c:f>'Distribución por Sexo'!$AQ$21:$AQ$38</c:f>
              <c:numCache>
                <c:formatCode>0</c:formatCode>
                <c:ptCount val="18"/>
                <c:pt idx="0" formatCode="General">
                  <c:v>61</c:v>
                </c:pt>
                <c:pt idx="1">
                  <c:v>50.65</c:v>
                </c:pt>
                <c:pt idx="2" formatCode="General">
                  <c:v>59</c:v>
                </c:pt>
                <c:pt idx="3" formatCode="General">
                  <c:v>52</c:v>
                </c:pt>
                <c:pt idx="4" formatCode="General">
                  <c:v>46</c:v>
                </c:pt>
                <c:pt idx="5" formatCode="General">
                  <c:v>50</c:v>
                </c:pt>
                <c:pt idx="6" formatCode="General">
                  <c:v>52</c:v>
                </c:pt>
                <c:pt idx="7" formatCode="General">
                  <c:v>55</c:v>
                </c:pt>
                <c:pt idx="8" formatCode="General">
                  <c:v>46</c:v>
                </c:pt>
                <c:pt idx="9" formatCode="General">
                  <c:v>52</c:v>
                </c:pt>
                <c:pt idx="10" formatCode="General">
                  <c:v>52</c:v>
                </c:pt>
                <c:pt idx="11" formatCode="General">
                  <c:v>51</c:v>
                </c:pt>
                <c:pt idx="12" formatCode="General">
                  <c:v>49</c:v>
                </c:pt>
                <c:pt idx="13" formatCode="General">
                  <c:v>50</c:v>
                </c:pt>
                <c:pt idx="14" formatCode="General">
                  <c:v>50</c:v>
                </c:pt>
                <c:pt idx="15" formatCode="General">
                  <c:v>51</c:v>
                </c:pt>
                <c:pt idx="16" formatCode="General">
                  <c:v>49</c:v>
                </c:pt>
                <c:pt idx="17" formatCode="General">
                  <c:v>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541568"/>
        <c:axId val="226543104"/>
      </c:barChart>
      <c:catAx>
        <c:axId val="226541568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crossAx val="226543104"/>
        <c:crosses val="autoZero"/>
        <c:auto val="1"/>
        <c:lblAlgn val="ctr"/>
        <c:lblOffset val="100"/>
        <c:noMultiLvlLbl val="0"/>
      </c:catAx>
      <c:valAx>
        <c:axId val="22654310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265415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9100445208854012"/>
          <c:y val="0.16173653352417919"/>
          <c:w val="0.24708468501398639"/>
          <c:h val="5.3224162457535945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Distribución</a:t>
            </a:r>
            <a:r>
              <a:rPr lang="es-ES" baseline="0"/>
              <a:t> por sexo en Órganos no territoriales y en las distintas CCAA: Antigüedad</a:t>
            </a:r>
            <a:endParaRPr lang="es-E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00166389351077E-2"/>
          <c:y val="0.2"/>
          <c:w val="0.78868552412645587"/>
          <c:h val="0.531764705882352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'Distribución por Sexo'!$AJ$20</c:f>
              <c:strCache>
                <c:ptCount val="1"/>
                <c:pt idx="0">
                  <c:v>Mujer</c:v>
                </c:pt>
              </c:strCache>
            </c:strRef>
          </c:tx>
          <c:invertIfNegative val="0"/>
          <c:dLbls>
            <c:delete val="1"/>
          </c:dLbls>
          <c:cat>
            <c:strRef>
              <c:f>'Distribución por Sexo'!$AI$21:$AI$38</c:f>
              <c:strCache>
                <c:ptCount val="18"/>
                <c:pt idx="0">
                  <c:v>Órganos no Territoriales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Madrid</c:v>
                </c:pt>
                <c:pt idx="15">
                  <c:v>Murcia</c:v>
                </c:pt>
                <c:pt idx="16">
                  <c:v>Navarra</c:v>
                </c:pt>
                <c:pt idx="17">
                  <c:v>País Vasco</c:v>
                </c:pt>
              </c:strCache>
            </c:strRef>
          </c:cat>
          <c:val>
            <c:numRef>
              <c:f>'Distribución por Sexo'!$AJ$21:$AJ$38</c:f>
              <c:numCache>
                <c:formatCode>0.0</c:formatCode>
                <c:ptCount val="18"/>
                <c:pt idx="0">
                  <c:v>30.36</c:v>
                </c:pt>
                <c:pt idx="1">
                  <c:v>16.04</c:v>
                </c:pt>
                <c:pt idx="2">
                  <c:v>22.6</c:v>
                </c:pt>
                <c:pt idx="3">
                  <c:v>24.48</c:v>
                </c:pt>
                <c:pt idx="4">
                  <c:v>11.43</c:v>
                </c:pt>
                <c:pt idx="5">
                  <c:v>20.71</c:v>
                </c:pt>
                <c:pt idx="6">
                  <c:v>14.25</c:v>
                </c:pt>
                <c:pt idx="7">
                  <c:v>19.399999999999999</c:v>
                </c:pt>
                <c:pt idx="8">
                  <c:v>13.2</c:v>
                </c:pt>
                <c:pt idx="9">
                  <c:v>16.87</c:v>
                </c:pt>
                <c:pt idx="10">
                  <c:v>14.59</c:v>
                </c:pt>
                <c:pt idx="11">
                  <c:v>16</c:v>
                </c:pt>
                <c:pt idx="12">
                  <c:v>15.11</c:v>
                </c:pt>
                <c:pt idx="13">
                  <c:v>23.86</c:v>
                </c:pt>
                <c:pt idx="14">
                  <c:v>19.079999999999998</c:v>
                </c:pt>
                <c:pt idx="15">
                  <c:v>16.11</c:v>
                </c:pt>
                <c:pt idx="16">
                  <c:v>23</c:v>
                </c:pt>
                <c:pt idx="17">
                  <c:v>13.32</c:v>
                </c:pt>
              </c:numCache>
            </c:numRef>
          </c:val>
        </c:ser>
        <c:ser>
          <c:idx val="1"/>
          <c:order val="1"/>
          <c:tx>
            <c:strRef>
              <c:f>'Distribución por Sexo'!$AK$20</c:f>
              <c:strCache>
                <c:ptCount val="1"/>
                <c:pt idx="0">
                  <c:v>Hombre</c:v>
                </c:pt>
              </c:strCache>
            </c:strRef>
          </c:tx>
          <c:invertIfNegative val="0"/>
          <c:dLbls>
            <c:delete val="1"/>
          </c:dLbls>
          <c:cat>
            <c:strRef>
              <c:f>'Distribución por Sexo'!$AI$21:$AI$38</c:f>
              <c:strCache>
                <c:ptCount val="18"/>
                <c:pt idx="0">
                  <c:v>Órganos no Territoriales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Madrid</c:v>
                </c:pt>
                <c:pt idx="15">
                  <c:v>Murcia</c:v>
                </c:pt>
                <c:pt idx="16">
                  <c:v>Navarra</c:v>
                </c:pt>
                <c:pt idx="17">
                  <c:v>País Vasco</c:v>
                </c:pt>
              </c:strCache>
            </c:strRef>
          </c:cat>
          <c:val>
            <c:numRef>
              <c:f>'Distribución por Sexo'!$AK$21:$AK$38</c:f>
              <c:numCache>
                <c:formatCode>0.0</c:formatCode>
                <c:ptCount val="18"/>
                <c:pt idx="0">
                  <c:v>32.93</c:v>
                </c:pt>
                <c:pt idx="1">
                  <c:v>21.6</c:v>
                </c:pt>
                <c:pt idx="2">
                  <c:v>30.17</c:v>
                </c:pt>
                <c:pt idx="3">
                  <c:v>22.7</c:v>
                </c:pt>
                <c:pt idx="4">
                  <c:v>15.29</c:v>
                </c:pt>
                <c:pt idx="5">
                  <c:v>20.3</c:v>
                </c:pt>
                <c:pt idx="6">
                  <c:v>23.1</c:v>
                </c:pt>
                <c:pt idx="7">
                  <c:v>25.25</c:v>
                </c:pt>
                <c:pt idx="8">
                  <c:v>16.68</c:v>
                </c:pt>
                <c:pt idx="9">
                  <c:v>22.54</c:v>
                </c:pt>
                <c:pt idx="10">
                  <c:v>23.57</c:v>
                </c:pt>
                <c:pt idx="11">
                  <c:v>21.49</c:v>
                </c:pt>
                <c:pt idx="12">
                  <c:v>19.59</c:v>
                </c:pt>
                <c:pt idx="13">
                  <c:v>19.829999999999998</c:v>
                </c:pt>
                <c:pt idx="14">
                  <c:v>20.329999999999998</c:v>
                </c:pt>
                <c:pt idx="15">
                  <c:v>21.04</c:v>
                </c:pt>
                <c:pt idx="16">
                  <c:v>20</c:v>
                </c:pt>
                <c:pt idx="17">
                  <c:v>14.45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24410240"/>
        <c:axId val="224412032"/>
      </c:barChart>
      <c:catAx>
        <c:axId val="224410240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crossAx val="224412032"/>
        <c:crosses val="autoZero"/>
        <c:auto val="1"/>
        <c:lblAlgn val="ctr"/>
        <c:lblOffset val="100"/>
        <c:noMultiLvlLbl val="0"/>
      </c:catAx>
      <c:valAx>
        <c:axId val="22441203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2441024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Cuadros</a:t>
            </a:r>
            <a:r>
              <a:rPr lang="es-ES" baseline="0"/>
              <a:t> directivos de la Carrera Fiscal</a:t>
            </a:r>
            <a:endParaRPr lang="es-ES"/>
          </a:p>
        </c:rich>
      </c:tx>
      <c:layout>
        <c:manualLayout>
          <c:xMode val="edge"/>
          <c:yMode val="edge"/>
          <c:x val="6.226415094339631E-2"/>
          <c:y val="1.5673981191222569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69811320754716"/>
          <c:y val="0.14733564871860416"/>
          <c:w val="0.49056603773584972"/>
          <c:h val="0.81504826950717268"/>
        </c:manualLayout>
      </c:layout>
      <c:pieChart>
        <c:varyColors val="1"/>
        <c:ser>
          <c:idx val="0"/>
          <c:order val="0"/>
          <c:dLbls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'Distribución por Sexo'!$BG$21:$BH$21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'Distribución por Sexo'!$BG$22:$BH$22</c:f>
              <c:numCache>
                <c:formatCode>#,##0</c:formatCode>
                <c:ptCount val="2"/>
                <c:pt idx="0">
                  <c:v>46</c:v>
                </c:pt>
                <c:pt idx="1">
                  <c:v>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716981132075475"/>
          <c:y val="0.40125457672022968"/>
          <c:w val="0.12641509433962278"/>
          <c:h val="0.15047054854820271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Distribución</a:t>
            </a:r>
            <a:r>
              <a:rPr lang="es-ES" baseline="0"/>
              <a:t> por sexo en Órganos no territoriales y  las distintas CCAA: Número de Fiscales</a:t>
            </a:r>
            <a:endParaRPr lang="es-E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42100492834079"/>
          <c:y val="0.19630479828465375"/>
          <c:w val="0.73007177500870646"/>
          <c:h val="0.54041570438799058"/>
        </c:manualLayout>
      </c:layout>
      <c:barChart>
        <c:barDir val="col"/>
        <c:grouping val="clustered"/>
        <c:varyColors val="0"/>
        <c:ser>
          <c:idx val="0"/>
          <c:order val="0"/>
          <c:tx>
            <c:v>Mujer</c:v>
          </c:tx>
          <c:invertIfNegative val="0"/>
          <c:cat>
            <c:strRef>
              <c:f>'Distribución por Sexo'!$D$21:$D$38</c:f>
              <c:strCache>
                <c:ptCount val="18"/>
                <c:pt idx="0">
                  <c:v>Órganos no Territoriales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Madrid</c:v>
                </c:pt>
                <c:pt idx="15">
                  <c:v>Murcia</c:v>
                </c:pt>
                <c:pt idx="16">
                  <c:v>Navarra</c:v>
                </c:pt>
                <c:pt idx="17">
                  <c:v>País Vasco</c:v>
                </c:pt>
              </c:strCache>
            </c:strRef>
          </c:cat>
          <c:val>
            <c:numRef>
              <c:f>'Distribución por Sexo'!$E$21:$E$38</c:f>
              <c:numCache>
                <c:formatCode>General</c:formatCode>
                <c:ptCount val="18"/>
                <c:pt idx="0">
                  <c:v>69</c:v>
                </c:pt>
                <c:pt idx="1">
                  <c:v>268</c:v>
                </c:pt>
                <c:pt idx="2">
                  <c:v>40</c:v>
                </c:pt>
                <c:pt idx="3">
                  <c:v>29</c:v>
                </c:pt>
                <c:pt idx="4">
                  <c:v>68</c:v>
                </c:pt>
                <c:pt idx="5">
                  <c:v>17</c:v>
                </c:pt>
                <c:pt idx="6">
                  <c:v>56</c:v>
                </c:pt>
                <c:pt idx="7">
                  <c:v>80</c:v>
                </c:pt>
                <c:pt idx="8">
                  <c:v>267</c:v>
                </c:pt>
                <c:pt idx="9">
                  <c:v>154</c:v>
                </c:pt>
                <c:pt idx="10">
                  <c:v>34</c:v>
                </c:pt>
                <c:pt idx="11">
                  <c:v>93</c:v>
                </c:pt>
                <c:pt idx="12">
                  <c:v>36</c:v>
                </c:pt>
                <c:pt idx="13">
                  <c:v>7</c:v>
                </c:pt>
                <c:pt idx="14">
                  <c:v>240</c:v>
                </c:pt>
                <c:pt idx="15">
                  <c:v>37</c:v>
                </c:pt>
                <c:pt idx="16">
                  <c:v>15</c:v>
                </c:pt>
                <c:pt idx="17">
                  <c:v>73</c:v>
                </c:pt>
              </c:numCache>
            </c:numRef>
          </c:val>
        </c:ser>
        <c:ser>
          <c:idx val="1"/>
          <c:order val="1"/>
          <c:tx>
            <c:v>Hombre</c:v>
          </c:tx>
          <c:invertIfNegative val="0"/>
          <c:cat>
            <c:strRef>
              <c:f>'Distribución por Sexo'!$D$21:$D$38</c:f>
              <c:strCache>
                <c:ptCount val="18"/>
                <c:pt idx="0">
                  <c:v>Órganos no Territoriales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Madrid</c:v>
                </c:pt>
                <c:pt idx="15">
                  <c:v>Murcia</c:v>
                </c:pt>
                <c:pt idx="16">
                  <c:v>Navarra</c:v>
                </c:pt>
                <c:pt idx="17">
                  <c:v>País Vasco</c:v>
                </c:pt>
              </c:strCache>
            </c:strRef>
          </c:cat>
          <c:val>
            <c:numRef>
              <c:f>'Distribución por Sexo'!$F$21:$F$38</c:f>
              <c:numCache>
                <c:formatCode>General</c:formatCode>
                <c:ptCount val="18"/>
                <c:pt idx="0">
                  <c:v>106</c:v>
                </c:pt>
                <c:pt idx="1">
                  <c:v>169</c:v>
                </c:pt>
                <c:pt idx="2">
                  <c:v>23</c:v>
                </c:pt>
                <c:pt idx="3">
                  <c:v>23</c:v>
                </c:pt>
                <c:pt idx="4">
                  <c:v>52</c:v>
                </c:pt>
                <c:pt idx="5">
                  <c:v>10</c:v>
                </c:pt>
                <c:pt idx="6">
                  <c:v>30</c:v>
                </c:pt>
                <c:pt idx="7">
                  <c:v>48</c:v>
                </c:pt>
                <c:pt idx="8">
                  <c:v>104</c:v>
                </c:pt>
                <c:pt idx="9">
                  <c:v>100</c:v>
                </c:pt>
                <c:pt idx="10">
                  <c:v>23</c:v>
                </c:pt>
                <c:pt idx="11">
                  <c:v>53</c:v>
                </c:pt>
                <c:pt idx="12">
                  <c:v>22</c:v>
                </c:pt>
                <c:pt idx="13">
                  <c:v>6</c:v>
                </c:pt>
                <c:pt idx="14">
                  <c:v>64</c:v>
                </c:pt>
                <c:pt idx="15">
                  <c:v>24</c:v>
                </c:pt>
                <c:pt idx="16">
                  <c:v>6</c:v>
                </c:pt>
                <c:pt idx="17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836864"/>
        <c:axId val="226838400"/>
      </c:barChart>
      <c:catAx>
        <c:axId val="226836864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crossAx val="226838400"/>
        <c:crosses val="autoZero"/>
        <c:auto val="1"/>
        <c:lblAlgn val="ctr"/>
        <c:lblOffset val="100"/>
        <c:noMultiLvlLbl val="0"/>
      </c:catAx>
      <c:valAx>
        <c:axId val="226838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68368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169925899643831"/>
          <c:y val="0.40894043752090387"/>
          <c:w val="0.10811986143089142"/>
          <c:h val="0.10414924916242921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Pirámide</a:t>
            </a:r>
            <a:r>
              <a:rPr lang="es-ES" baseline="0"/>
              <a:t> edad/distribución por sexos</a:t>
            </a:r>
            <a:endParaRPr lang="es-E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'Distribución por Sexo'!$N$20</c:f>
              <c:strCache>
                <c:ptCount val="1"/>
                <c:pt idx="0">
                  <c:v>Mujer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invertIfNegative val="0"/>
          <c:cat>
            <c:strRef>
              <c:f>'Distribución por Sexo'!$M$21:$M$29</c:f>
              <c:strCache>
                <c:ptCount val="9"/>
                <c:pt idx="0">
                  <c:v>DE 26 A 30</c:v>
                </c:pt>
                <c:pt idx="1">
                  <c:v>DE 31 A 35</c:v>
                </c:pt>
                <c:pt idx="2">
                  <c:v>DE 36 A 40</c:v>
                </c:pt>
                <c:pt idx="3">
                  <c:v>DE 41 A 45</c:v>
                </c:pt>
                <c:pt idx="4">
                  <c:v>DE 46 A 50</c:v>
                </c:pt>
                <c:pt idx="5">
                  <c:v>DE 51 A 55</c:v>
                </c:pt>
                <c:pt idx="6">
                  <c:v>DE 56 A 60</c:v>
                </c:pt>
                <c:pt idx="7">
                  <c:v>DE 61 A 65</c:v>
                </c:pt>
                <c:pt idx="8">
                  <c:v>DE 66 A 70</c:v>
                </c:pt>
              </c:strCache>
            </c:strRef>
          </c:cat>
          <c:val>
            <c:numRef>
              <c:f>'Distribución por Sexo'!$N$21:$N$29</c:f>
              <c:numCache>
                <c:formatCode>General</c:formatCode>
                <c:ptCount val="9"/>
                <c:pt idx="0">
                  <c:v>-28</c:v>
                </c:pt>
                <c:pt idx="1">
                  <c:v>-150</c:v>
                </c:pt>
                <c:pt idx="2">
                  <c:v>-279</c:v>
                </c:pt>
                <c:pt idx="3">
                  <c:v>-336</c:v>
                </c:pt>
                <c:pt idx="4">
                  <c:v>-261</c:v>
                </c:pt>
                <c:pt idx="5">
                  <c:v>-227</c:v>
                </c:pt>
                <c:pt idx="6">
                  <c:v>-203</c:v>
                </c:pt>
                <c:pt idx="7">
                  <c:v>-83</c:v>
                </c:pt>
                <c:pt idx="8">
                  <c:v>-18</c:v>
                </c:pt>
              </c:numCache>
            </c:numRef>
          </c:val>
        </c:ser>
        <c:ser>
          <c:idx val="1"/>
          <c:order val="1"/>
          <c:tx>
            <c:strRef>
              <c:f>'Distribución por Sexo'!$O$20</c:f>
              <c:strCache>
                <c:ptCount val="1"/>
                <c:pt idx="0">
                  <c:v>Hombre</c:v>
                </c:pt>
              </c:strCache>
            </c:strRef>
          </c:tx>
          <c:invertIfNegative val="0"/>
          <c:cat>
            <c:strRef>
              <c:f>'Distribución por Sexo'!$M$21:$M$29</c:f>
              <c:strCache>
                <c:ptCount val="9"/>
                <c:pt idx="0">
                  <c:v>DE 26 A 30</c:v>
                </c:pt>
                <c:pt idx="1">
                  <c:v>DE 31 A 35</c:v>
                </c:pt>
                <c:pt idx="2">
                  <c:v>DE 36 A 40</c:v>
                </c:pt>
                <c:pt idx="3">
                  <c:v>DE 41 A 45</c:v>
                </c:pt>
                <c:pt idx="4">
                  <c:v>DE 46 A 50</c:v>
                </c:pt>
                <c:pt idx="5">
                  <c:v>DE 51 A 55</c:v>
                </c:pt>
                <c:pt idx="6">
                  <c:v>DE 56 A 60</c:v>
                </c:pt>
                <c:pt idx="7">
                  <c:v>DE 61 A 65</c:v>
                </c:pt>
                <c:pt idx="8">
                  <c:v>DE 66 A 70</c:v>
                </c:pt>
              </c:strCache>
            </c:strRef>
          </c:cat>
          <c:val>
            <c:numRef>
              <c:f>'Distribución por Sexo'!$O$21:$O$29</c:f>
              <c:numCache>
                <c:formatCode>General</c:formatCode>
                <c:ptCount val="9"/>
                <c:pt idx="0">
                  <c:v>7</c:v>
                </c:pt>
                <c:pt idx="1">
                  <c:v>45</c:v>
                </c:pt>
                <c:pt idx="2">
                  <c:v>89</c:v>
                </c:pt>
                <c:pt idx="3">
                  <c:v>124</c:v>
                </c:pt>
                <c:pt idx="4">
                  <c:v>122</c:v>
                </c:pt>
                <c:pt idx="5">
                  <c:v>131</c:v>
                </c:pt>
                <c:pt idx="6">
                  <c:v>205</c:v>
                </c:pt>
                <c:pt idx="7">
                  <c:v>107</c:v>
                </c:pt>
                <c:pt idx="8">
                  <c:v>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26871936"/>
        <c:axId val="226873728"/>
      </c:barChart>
      <c:catAx>
        <c:axId val="22687193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low"/>
        <c:crossAx val="226873728"/>
        <c:crosses val="autoZero"/>
        <c:auto val="1"/>
        <c:lblAlgn val="ctr"/>
        <c:lblOffset val="100"/>
        <c:noMultiLvlLbl val="0"/>
      </c:catAx>
      <c:valAx>
        <c:axId val="226873728"/>
        <c:scaling>
          <c:orientation val="minMax"/>
        </c:scaling>
        <c:delete val="0"/>
        <c:axPos val="b"/>
        <c:majorGridlines/>
        <c:numFmt formatCode="#,##0;[Black]#,##0" sourceLinked="0"/>
        <c:majorTickMark val="out"/>
        <c:minorTickMark val="none"/>
        <c:tickLblPos val="nextTo"/>
        <c:crossAx val="226871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568817055762767"/>
          <c:y val="0.46033885083250042"/>
          <c:w val="0.14676796979324952"/>
          <c:h val="0.1492913385826771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55" l="0.70000000000000062" r="0.70000000000000062" t="0.75000000000000255" header="0.30000000000000032" footer="0.30000000000000032"/>
    <c:pageSetup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 de Mujeres</a:t>
            </a:r>
            <a:r>
              <a:rPr lang="en-US" baseline="0"/>
              <a:t> por Rango de Edad</a:t>
            </a:r>
            <a:endParaRPr lang="en-U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'Distribución por Sexo'!$V$20</c:f>
              <c:strCache>
                <c:ptCount val="1"/>
                <c:pt idx="0">
                  <c:v>Porcentaje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4.3451443569553685E-3"/>
                  <c:y val="1.8404418197725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475065616797595E-3"/>
                  <c:y val="-9.364975211431914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'Distribución por Sexo'!$U$21:$U$25</c:f>
              <c:strCache>
                <c:ptCount val="5"/>
                <c:pt idx="0">
                  <c:v>DE 20 A 30</c:v>
                </c:pt>
                <c:pt idx="1">
                  <c:v>DE 31 A 40</c:v>
                </c:pt>
                <c:pt idx="2">
                  <c:v>DE 41 A 50</c:v>
                </c:pt>
                <c:pt idx="3">
                  <c:v>DE 51 A 60</c:v>
                </c:pt>
                <c:pt idx="4">
                  <c:v>DE 61 A 70</c:v>
                </c:pt>
              </c:strCache>
            </c:strRef>
          </c:cat>
          <c:val>
            <c:numRef>
              <c:f>'Distribución por Sexo'!$V$21:$V$25</c:f>
              <c:numCache>
                <c:formatCode>0%</c:formatCode>
                <c:ptCount val="5"/>
                <c:pt idx="0">
                  <c:v>0.8</c:v>
                </c:pt>
                <c:pt idx="1">
                  <c:v>0.76</c:v>
                </c:pt>
                <c:pt idx="2">
                  <c:v>0.71</c:v>
                </c:pt>
                <c:pt idx="3">
                  <c:v>0.56000000000000005</c:v>
                </c:pt>
                <c:pt idx="4">
                  <c:v>0.39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641408"/>
        <c:axId val="226642944"/>
      </c:barChart>
      <c:catAx>
        <c:axId val="226641408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crossAx val="226642944"/>
        <c:crosses val="autoZero"/>
        <c:auto val="1"/>
        <c:lblAlgn val="ctr"/>
        <c:lblOffset val="100"/>
        <c:noMultiLvlLbl val="0"/>
      </c:catAx>
      <c:valAx>
        <c:axId val="22664294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266414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 de Hombres</a:t>
            </a:r>
            <a:r>
              <a:rPr lang="en-US" baseline="0"/>
              <a:t> por Rango de Edad</a:t>
            </a:r>
            <a:endParaRPr lang="en-US"/>
          </a:p>
        </c:rich>
      </c:tx>
      <c:layout>
        <c:manualLayout>
          <c:xMode val="edge"/>
          <c:yMode val="edge"/>
          <c:x val="0.17555555555555555"/>
          <c:y val="1.398601398601398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'Distribución por Sexo'!$AC$20</c:f>
              <c:strCache>
                <c:ptCount val="1"/>
                <c:pt idx="0">
                  <c:v>Porcentaje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'Distribución por Sexo'!$AB$21:$AB$25</c:f>
              <c:strCache>
                <c:ptCount val="5"/>
                <c:pt idx="0">
                  <c:v>DE 20 A 30</c:v>
                </c:pt>
                <c:pt idx="1">
                  <c:v>DE 31 A 40</c:v>
                </c:pt>
                <c:pt idx="2">
                  <c:v>DE 41 A 50</c:v>
                </c:pt>
                <c:pt idx="3">
                  <c:v>DE 51 A 60</c:v>
                </c:pt>
                <c:pt idx="4">
                  <c:v>DE 61 A 70</c:v>
                </c:pt>
              </c:strCache>
            </c:strRef>
          </c:cat>
          <c:val>
            <c:numRef>
              <c:f>'Distribución por Sexo'!$AC$21:$AC$25</c:f>
              <c:numCache>
                <c:formatCode>0%</c:formatCode>
                <c:ptCount val="5"/>
                <c:pt idx="0">
                  <c:v>0.2</c:v>
                </c:pt>
                <c:pt idx="1">
                  <c:v>0.24</c:v>
                </c:pt>
                <c:pt idx="2">
                  <c:v>0.28999999999999998</c:v>
                </c:pt>
                <c:pt idx="3">
                  <c:v>0.44</c:v>
                </c:pt>
                <c:pt idx="4">
                  <c:v>0.61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675712"/>
        <c:axId val="226681600"/>
      </c:barChart>
      <c:catAx>
        <c:axId val="226675712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crossAx val="226681600"/>
        <c:crosses val="autoZero"/>
        <c:auto val="1"/>
        <c:lblAlgn val="ctr"/>
        <c:lblOffset val="100"/>
        <c:noMultiLvlLbl val="0"/>
      </c:catAx>
      <c:valAx>
        <c:axId val="22668160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266757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9907108486439193"/>
          <c:y val="0.28768773694954802"/>
          <c:w val="0.36852471566054246"/>
          <c:h val="0.61420785943423739"/>
        </c:manualLayout>
      </c:layout>
      <c:pieChart>
        <c:varyColors val="1"/>
        <c:ser>
          <c:idx val="0"/>
          <c:order val="0"/>
          <c:tx>
            <c:strRef>
              <c:f>'Fiscalia Gral Est y Órg Central'!$D$20</c:f>
              <c:strCache>
                <c:ptCount val="1"/>
                <c:pt idx="0">
                  <c:v>Fiscales de Sala de la Fiscalía General del Estado</c:v>
                </c:pt>
              </c:strCache>
            </c:strRef>
          </c:tx>
          <c:spPr>
            <a:solidFill>
              <a:schemeClr val="accent1"/>
            </a:solidFill>
          </c:spPr>
          <c:dPt>
            <c:idx val="0"/>
            <c:bubble3D val="0"/>
            <c:spPr>
              <a:solidFill>
                <a:schemeClr val="accent2"/>
              </a:solidFill>
            </c:spPr>
          </c:dPt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'Fiscalia Gral Est y Órg Central'!$E$20:$F$20</c:f>
              <c:strCache>
                <c:ptCount val="2"/>
                <c:pt idx="0">
                  <c:v>Varones</c:v>
                </c:pt>
                <c:pt idx="1">
                  <c:v>Mujeres</c:v>
                </c:pt>
              </c:strCache>
            </c:strRef>
          </c:cat>
          <c:val>
            <c:numRef>
              <c:f>'Fiscalia Gral Est y Órg Central'!$E$21:$F$21</c:f>
              <c:numCache>
                <c:formatCode>General</c:formatCode>
                <c:ptCount val="2"/>
                <c:pt idx="0">
                  <c:v>8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Edad media de los Fiscales</a:t>
            </a:r>
            <a:r>
              <a:rPr lang="en-US" baseline="0"/>
              <a:t> por Órganos no territoriales y CCAA</a:t>
            </a:r>
            <a:endParaRPr lang="en-US"/>
          </a:p>
        </c:rich>
      </c:tx>
      <c:layout>
        <c:manualLayout>
          <c:xMode val="edge"/>
          <c:yMode val="edge"/>
          <c:x val="0.1735425032054760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8556041028996"/>
          <c:y val="0.13130179040119985"/>
          <c:w val="0.84589527767914952"/>
          <c:h val="0.600938967136150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'Antigüedad-Edad'!$E$20</c:f>
              <c:strCache>
                <c:ptCount val="1"/>
                <c:pt idx="0">
                  <c:v>Edad Media</c:v>
                </c:pt>
              </c:strCache>
            </c:strRef>
          </c:tx>
          <c:invertIfNegative val="0"/>
          <c:cat>
            <c:strRef>
              <c:f>'Antigüedad-Edad'!$D$21:$D$38</c:f>
              <c:strCache>
                <c:ptCount val="18"/>
                <c:pt idx="0">
                  <c:v>Órganos no territoriales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Madrid</c:v>
                </c:pt>
                <c:pt idx="15">
                  <c:v>Murcia</c:v>
                </c:pt>
                <c:pt idx="16">
                  <c:v>Navarra</c:v>
                </c:pt>
                <c:pt idx="17">
                  <c:v>País Vasco</c:v>
                </c:pt>
              </c:strCache>
            </c:strRef>
          </c:cat>
          <c:val>
            <c:numRef>
              <c:f>'Antigüedad-Edad'!$E$21:$E$38</c:f>
              <c:numCache>
                <c:formatCode>General</c:formatCode>
                <c:ptCount val="18"/>
                <c:pt idx="0">
                  <c:v>59</c:v>
                </c:pt>
                <c:pt idx="1">
                  <c:v>48</c:v>
                </c:pt>
                <c:pt idx="2">
                  <c:v>54</c:v>
                </c:pt>
                <c:pt idx="3">
                  <c:v>52</c:v>
                </c:pt>
                <c:pt idx="4">
                  <c:v>43</c:v>
                </c:pt>
                <c:pt idx="5">
                  <c:v>50</c:v>
                </c:pt>
                <c:pt idx="6">
                  <c:v>47</c:v>
                </c:pt>
                <c:pt idx="7">
                  <c:v>51</c:v>
                </c:pt>
                <c:pt idx="8">
                  <c:v>46</c:v>
                </c:pt>
                <c:pt idx="9">
                  <c:v>49</c:v>
                </c:pt>
                <c:pt idx="10">
                  <c:v>47</c:v>
                </c:pt>
                <c:pt idx="11">
                  <c:v>48</c:v>
                </c:pt>
                <c:pt idx="12">
                  <c:v>46</c:v>
                </c:pt>
                <c:pt idx="13">
                  <c:v>50</c:v>
                </c:pt>
                <c:pt idx="14">
                  <c:v>49</c:v>
                </c:pt>
                <c:pt idx="15">
                  <c:v>49</c:v>
                </c:pt>
                <c:pt idx="16">
                  <c:v>50</c:v>
                </c:pt>
                <c:pt idx="17">
                  <c:v>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947840"/>
        <c:axId val="226949376"/>
      </c:barChart>
      <c:catAx>
        <c:axId val="226947840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crossAx val="226949376"/>
        <c:crosses val="autoZero"/>
        <c:auto val="1"/>
        <c:lblAlgn val="ctr"/>
        <c:lblOffset val="100"/>
        <c:noMultiLvlLbl val="0"/>
      </c:catAx>
      <c:valAx>
        <c:axId val="226949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69478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Antigüedad media de los Fiscales</a:t>
            </a:r>
            <a:r>
              <a:rPr lang="en-US" baseline="0"/>
              <a:t> por CCAA</a:t>
            </a:r>
            <a:endParaRPr lang="en-US"/>
          </a:p>
        </c:rich>
      </c:tx>
      <c:layout>
        <c:manualLayout>
          <c:xMode val="edge"/>
          <c:yMode val="edge"/>
          <c:x val="0.18823117338003503"/>
          <c:y val="1.96491228070175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48647903250273"/>
          <c:y val="0.13145550490399227"/>
          <c:w val="0.8713629402756502"/>
          <c:h val="0.6009389671361502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'Antigüedad-Edad'!$K$21:$K$38</c:f>
              <c:strCache>
                <c:ptCount val="18"/>
                <c:pt idx="0">
                  <c:v>Órganos no territoriales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Madrid</c:v>
                </c:pt>
                <c:pt idx="15">
                  <c:v>Murcia</c:v>
                </c:pt>
                <c:pt idx="16">
                  <c:v>Navarra</c:v>
                </c:pt>
                <c:pt idx="17">
                  <c:v>País Vasco</c:v>
                </c:pt>
              </c:strCache>
            </c:strRef>
          </c:cat>
          <c:val>
            <c:numRef>
              <c:f>'Antigüedad-Edad'!$L$21:$L$38</c:f>
              <c:numCache>
                <c:formatCode>General</c:formatCode>
                <c:ptCount val="18"/>
                <c:pt idx="0">
                  <c:v>32</c:v>
                </c:pt>
                <c:pt idx="1">
                  <c:v>18</c:v>
                </c:pt>
                <c:pt idx="2">
                  <c:v>25</c:v>
                </c:pt>
                <c:pt idx="3">
                  <c:v>24</c:v>
                </c:pt>
                <c:pt idx="4">
                  <c:v>13</c:v>
                </c:pt>
                <c:pt idx="5">
                  <c:v>21</c:v>
                </c:pt>
                <c:pt idx="6">
                  <c:v>17</c:v>
                </c:pt>
                <c:pt idx="7">
                  <c:v>22</c:v>
                </c:pt>
                <c:pt idx="8">
                  <c:v>14</c:v>
                </c:pt>
                <c:pt idx="9">
                  <c:v>19</c:v>
                </c:pt>
                <c:pt idx="10">
                  <c:v>18</c:v>
                </c:pt>
                <c:pt idx="11">
                  <c:v>18</c:v>
                </c:pt>
                <c:pt idx="12">
                  <c:v>17</c:v>
                </c:pt>
                <c:pt idx="13">
                  <c:v>22</c:v>
                </c:pt>
                <c:pt idx="14">
                  <c:v>19</c:v>
                </c:pt>
                <c:pt idx="15">
                  <c:v>18</c:v>
                </c:pt>
                <c:pt idx="16">
                  <c:v>22</c:v>
                </c:pt>
                <c:pt idx="17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969472"/>
        <c:axId val="226971008"/>
      </c:barChart>
      <c:catAx>
        <c:axId val="226969472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crossAx val="226971008"/>
        <c:crosses val="autoZero"/>
        <c:auto val="1"/>
        <c:lblAlgn val="ctr"/>
        <c:lblOffset val="100"/>
        <c:noMultiLvlLbl val="0"/>
      </c:catAx>
      <c:valAx>
        <c:axId val="226971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69694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Pirámide de edad en la Carrera Fiscal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'Antigüedad-Edad'!$S$20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'Antigüedad-Edad'!$R$21:$R$25</c:f>
              <c:strCache>
                <c:ptCount val="5"/>
                <c:pt idx="0">
                  <c:v>DE 20 A 30</c:v>
                </c:pt>
                <c:pt idx="1">
                  <c:v>DE 31 A 40</c:v>
                </c:pt>
                <c:pt idx="2">
                  <c:v>DE 41 A 50</c:v>
                </c:pt>
                <c:pt idx="3">
                  <c:v>DE 51 A 60</c:v>
                </c:pt>
                <c:pt idx="4">
                  <c:v>DE 61 A 70</c:v>
                </c:pt>
              </c:strCache>
            </c:strRef>
          </c:cat>
          <c:val>
            <c:numRef>
              <c:f>'Antigüedad-Edad'!$S$21:$S$25</c:f>
              <c:numCache>
                <c:formatCode>General</c:formatCode>
                <c:ptCount val="5"/>
                <c:pt idx="0">
                  <c:v>31</c:v>
                </c:pt>
                <c:pt idx="1">
                  <c:v>563</c:v>
                </c:pt>
                <c:pt idx="2">
                  <c:v>843</c:v>
                </c:pt>
                <c:pt idx="3">
                  <c:v>766</c:v>
                </c:pt>
                <c:pt idx="4">
                  <c:v>257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26231424"/>
        <c:axId val="226999680"/>
      </c:barChart>
      <c:valAx>
        <c:axId val="2269996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26231424"/>
        <c:crosses val="autoZero"/>
        <c:crossBetween val="between"/>
      </c:valAx>
      <c:catAx>
        <c:axId val="226231424"/>
        <c:scaling>
          <c:orientation val="minMax"/>
        </c:scaling>
        <c:delete val="0"/>
        <c:axPos val="l"/>
        <c:majorTickMark val="out"/>
        <c:minorTickMark val="none"/>
        <c:tickLblPos val="nextTo"/>
        <c:crossAx val="22699968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800" b="1" baseline="0" smtClean="0"/>
              <a:t>Porcentaje anual de rotación por CCAA</a:t>
            </a:r>
          </a:p>
          <a:p>
            <a:pPr>
              <a:defRPr/>
            </a:pPr>
            <a:r>
              <a:rPr lang="es-ES" sz="1800" b="1" baseline="0" smtClean="0"/>
              <a:t>Índice de rotación</a:t>
            </a:r>
            <a:endParaRPr lang="en-U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'Rotación de personal'!$H$16</c:f>
              <c:strCache>
                <c:ptCount val="1"/>
                <c:pt idx="0">
                  <c:v>Porcentaje</c:v>
                </c:pt>
              </c:strCache>
            </c:strRef>
          </c:tx>
          <c:invertIfNegative val="0"/>
          <c:dLbls>
            <c:numFmt formatCode="0%" sourceLinked="0"/>
            <c:txPr>
              <a:bodyPr/>
              <a:lstStyle/>
              <a:p>
                <a:pPr>
                  <a:defRPr sz="10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'Rotación de personal'!$D$17:$D$34</c:f>
              <c:strCache>
                <c:ptCount val="18"/>
                <c:pt idx="0">
                  <c:v>Órganos  no territoriales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Madrid</c:v>
                </c:pt>
                <c:pt idx="15">
                  <c:v>Murcia</c:v>
                </c:pt>
                <c:pt idx="16">
                  <c:v>Navarra</c:v>
                </c:pt>
                <c:pt idx="17">
                  <c:v>País Vasco</c:v>
                </c:pt>
              </c:strCache>
            </c:strRef>
          </c:cat>
          <c:val>
            <c:numRef>
              <c:f>'Rotación de personal'!$H$17:$H$34</c:f>
              <c:numCache>
                <c:formatCode>0%</c:formatCode>
                <c:ptCount val="18"/>
                <c:pt idx="0">
                  <c:v>0.20710059171597633</c:v>
                </c:pt>
                <c:pt idx="1">
                  <c:v>8.4090909090909091E-2</c:v>
                </c:pt>
                <c:pt idx="2">
                  <c:v>1.6393442622950821E-2</c:v>
                </c:pt>
                <c:pt idx="3">
                  <c:v>0.11764705882352941</c:v>
                </c:pt>
                <c:pt idx="4">
                  <c:v>0.11475409836065574</c:v>
                </c:pt>
                <c:pt idx="5">
                  <c:v>0</c:v>
                </c:pt>
                <c:pt idx="6">
                  <c:v>2.3255813953488372E-2</c:v>
                </c:pt>
                <c:pt idx="7">
                  <c:v>6.25E-2</c:v>
                </c:pt>
                <c:pt idx="8">
                  <c:v>0.12564102564102564</c:v>
                </c:pt>
                <c:pt idx="9">
                  <c:v>4.296875E-2</c:v>
                </c:pt>
                <c:pt idx="10">
                  <c:v>0</c:v>
                </c:pt>
                <c:pt idx="11">
                  <c:v>4.72972972972973E-2</c:v>
                </c:pt>
                <c:pt idx="12">
                  <c:v>8.4745762711864403E-2</c:v>
                </c:pt>
                <c:pt idx="13">
                  <c:v>0.23076923076923078</c:v>
                </c:pt>
                <c:pt idx="14">
                  <c:v>7.5409836065573776E-2</c:v>
                </c:pt>
                <c:pt idx="15">
                  <c:v>4.9180327868852458E-2</c:v>
                </c:pt>
                <c:pt idx="16">
                  <c:v>0</c:v>
                </c:pt>
                <c:pt idx="17">
                  <c:v>8.3333333333333329E-2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26323072"/>
        <c:axId val="226326016"/>
      </c:barChart>
      <c:catAx>
        <c:axId val="226323072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crossAx val="226326016"/>
        <c:crosses val="autoZero"/>
        <c:auto val="1"/>
        <c:lblAlgn val="ctr"/>
        <c:lblOffset val="100"/>
        <c:noMultiLvlLbl val="0"/>
      </c:catAx>
      <c:valAx>
        <c:axId val="22632601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263230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Fiscales por cada 100.000 habitantes (cifras de población INE a 1 de enero 2018)</a:t>
            </a:r>
            <a:endParaRPr lang="es-E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471337579617819E-2"/>
          <c:y val="0.2442528735632184"/>
          <c:w val="0.9060509554140127"/>
          <c:h val="0.4281609195402302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#,##0.0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'Número de Fiscales - Población'!$C$21:$C$37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Canarias</c:v>
                </c:pt>
                <c:pt idx="4">
                  <c:v>Cantabria</c:v>
                </c:pt>
                <c:pt idx="5">
                  <c:v>Castilla - La Mancha</c:v>
                </c:pt>
                <c:pt idx="6">
                  <c:v>Castilla y León</c:v>
                </c:pt>
                <c:pt idx="7">
                  <c:v>Cataluña</c:v>
                </c:pt>
                <c:pt idx="8">
                  <c:v>Comunitat Valenciana</c:v>
                </c:pt>
                <c:pt idx="9">
                  <c:v>Extremadura</c:v>
                </c:pt>
                <c:pt idx="10">
                  <c:v>Galicia</c:v>
                </c:pt>
                <c:pt idx="11">
                  <c:v>Illes Balears</c:v>
                </c:pt>
                <c:pt idx="12">
                  <c:v>La Rioja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</c:strCache>
            </c:strRef>
          </c:cat>
          <c:val>
            <c:numRef>
              <c:f>'Número de Fiscales - Población'!$D$21:$D$37</c:f>
              <c:numCache>
                <c:formatCode>0.00</c:formatCode>
                <c:ptCount val="17"/>
                <c:pt idx="0">
                  <c:v>5.0932335634534729</c:v>
                </c:pt>
                <c:pt idx="1">
                  <c:v>4.797678837286341</c:v>
                </c:pt>
                <c:pt idx="2">
                  <c:v>5.0602165772695074</c:v>
                </c:pt>
                <c:pt idx="3">
                  <c:v>5.5120511812325681</c:v>
                </c:pt>
                <c:pt idx="4">
                  <c:v>4.64480968322398</c:v>
                </c:pt>
                <c:pt idx="5">
                  <c:v>4.2310445514231807</c:v>
                </c:pt>
                <c:pt idx="6">
                  <c:v>5.2924141512538885</c:v>
                </c:pt>
                <c:pt idx="7">
                  <c:v>4.9541196442594906</c:v>
                </c:pt>
                <c:pt idx="8">
                  <c:v>5.1352210864308256</c:v>
                </c:pt>
                <c:pt idx="9">
                  <c:v>5.3248484520105039</c:v>
                </c:pt>
                <c:pt idx="10">
                  <c:v>5.4011081150169673</c:v>
                </c:pt>
                <c:pt idx="11">
                  <c:v>4.9703365174908711</c:v>
                </c:pt>
                <c:pt idx="12">
                  <c:v>4.154894465680572</c:v>
                </c:pt>
                <c:pt idx="13">
                  <c:v>4.6415622276994695</c:v>
                </c:pt>
                <c:pt idx="14">
                  <c:v>4.1339984778753145</c:v>
                </c:pt>
                <c:pt idx="15">
                  <c:v>3.2614469020913641</c:v>
                </c:pt>
                <c:pt idx="16">
                  <c:v>4.3761297324388213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388992"/>
        <c:axId val="226415360"/>
      </c:barChart>
      <c:catAx>
        <c:axId val="226388992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crossAx val="226415360"/>
        <c:crosses val="autoZero"/>
        <c:auto val="1"/>
        <c:lblAlgn val="ctr"/>
        <c:lblOffset val="100"/>
        <c:noMultiLvlLbl val="0"/>
      </c:catAx>
      <c:valAx>
        <c:axId val="22641536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263889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Situaciones Administrativas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249733699672891"/>
          <c:y val="0.1671329293862947"/>
          <c:w val="0.62059156365674562"/>
          <c:h val="0.77292767668761653"/>
        </c:manualLayout>
      </c:layout>
      <c:pie3DChart>
        <c:varyColors val="1"/>
        <c:ser>
          <c:idx val="0"/>
          <c:order val="0"/>
          <c:dLbls>
            <c:dLbl>
              <c:idx val="1"/>
              <c:layout>
                <c:manualLayout>
                  <c:x val="-6.3837544236093932E-2"/>
                  <c:y val="-2.527229043712836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4.2559392106947744E-2"/>
                  <c:y val="-0.1445604961011300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6.1915624641969313E-2"/>
                  <c:y val="-0.135938622346617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0979921317357173"/>
                  <c:y val="-8.872069092080012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6911286089238844"/>
                  <c:y val="-3.517279090113735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'Situaciones Adtvas-Bajas enf.'!$D$21:$D$26</c:f>
              <c:strCache>
                <c:ptCount val="6"/>
                <c:pt idx="0">
                  <c:v>Destino</c:v>
                </c:pt>
                <c:pt idx="1">
                  <c:v>Excedencia</c:v>
                </c:pt>
                <c:pt idx="2">
                  <c:v>Servicios Especiales</c:v>
                </c:pt>
                <c:pt idx="3">
                  <c:v>Comisión de Servicios</c:v>
                </c:pt>
                <c:pt idx="4">
                  <c:v>Retención</c:v>
                </c:pt>
                <c:pt idx="5">
                  <c:v>Adscripción</c:v>
                </c:pt>
              </c:strCache>
            </c:strRef>
          </c:cat>
          <c:val>
            <c:numRef>
              <c:f>'Situaciones Adtvas-Bajas enf.'!$E$21:$E$26</c:f>
              <c:numCache>
                <c:formatCode>General</c:formatCode>
                <c:ptCount val="6"/>
                <c:pt idx="0">
                  <c:v>2449</c:v>
                </c:pt>
                <c:pt idx="1">
                  <c:v>33</c:v>
                </c:pt>
                <c:pt idx="2">
                  <c:v>6</c:v>
                </c:pt>
                <c:pt idx="3">
                  <c:v>54</c:v>
                </c:pt>
                <c:pt idx="4">
                  <c:v>28</c:v>
                </c:pt>
                <c:pt idx="5">
                  <c:v>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661417322834637"/>
          <c:y val="0.81542008279892852"/>
          <c:w val="0.7868408639589427"/>
          <c:h val="0.14118867873474567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'Situaciones Adtvas-Bajas enf.'!$Q$20</c:f>
              <c:strCache>
                <c:ptCount val="1"/>
                <c:pt idx="0">
                  <c:v>Nº bajas por enfermedad</c:v>
                </c:pt>
              </c:strCache>
            </c:strRef>
          </c:tx>
          <c:dLbls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'Situaciones Adtvas-Bajas enf.'!$O$21:$O$37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Canarias</c:v>
                </c:pt>
                <c:pt idx="4">
                  <c:v>Cantabria</c:v>
                </c:pt>
                <c:pt idx="5">
                  <c:v>Castilla - La Mancha</c:v>
                </c:pt>
                <c:pt idx="6">
                  <c:v>Castilla y León</c:v>
                </c:pt>
                <c:pt idx="7">
                  <c:v>Cataluña</c:v>
                </c:pt>
                <c:pt idx="8">
                  <c:v>Comunitat Valenciana</c:v>
                </c:pt>
                <c:pt idx="9">
                  <c:v>Extremadura</c:v>
                </c:pt>
                <c:pt idx="10">
                  <c:v>Galicia</c:v>
                </c:pt>
                <c:pt idx="11">
                  <c:v>Illes Balears</c:v>
                </c:pt>
                <c:pt idx="12">
                  <c:v>La Rioja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</c:strCache>
            </c:strRef>
          </c:cat>
          <c:val>
            <c:numRef>
              <c:f>'Situaciones Adtvas-Bajas enf.'!$P$21:$P$37</c:f>
              <c:numCache>
                <c:formatCode>0%</c:formatCode>
                <c:ptCount val="17"/>
                <c:pt idx="0">
                  <c:v>0.20594965675057209</c:v>
                </c:pt>
                <c:pt idx="1">
                  <c:v>0.15873015873015872</c:v>
                </c:pt>
                <c:pt idx="2">
                  <c:v>0.19230769230769232</c:v>
                </c:pt>
                <c:pt idx="3">
                  <c:v>0.17499999999999999</c:v>
                </c:pt>
                <c:pt idx="4">
                  <c:v>3.7037037037037035E-2</c:v>
                </c:pt>
                <c:pt idx="5">
                  <c:v>0.38372093023255816</c:v>
                </c:pt>
                <c:pt idx="6">
                  <c:v>0.2109375</c:v>
                </c:pt>
                <c:pt idx="7">
                  <c:v>0.29110512129380056</c:v>
                </c:pt>
                <c:pt idx="8">
                  <c:v>0.12598425196850394</c:v>
                </c:pt>
                <c:pt idx="9">
                  <c:v>0.19298245614035087</c:v>
                </c:pt>
                <c:pt idx="10">
                  <c:v>0.17123287671232876</c:v>
                </c:pt>
                <c:pt idx="11">
                  <c:v>0.31034482758620691</c:v>
                </c:pt>
                <c:pt idx="12">
                  <c:v>0.15384615384615385</c:v>
                </c:pt>
                <c:pt idx="13">
                  <c:v>0.20394736842105263</c:v>
                </c:pt>
                <c:pt idx="14">
                  <c:v>0.26229508196721313</c:v>
                </c:pt>
                <c:pt idx="15">
                  <c:v>4.7619047619047616E-2</c:v>
                </c:pt>
                <c:pt idx="16">
                  <c:v>0.35789473684210527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Distribución por Sexo. Excedencias / Licencias en Materia Conciliación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6093743870959448"/>
          <c:y val="0.22734618604329135"/>
          <c:w val="0.69023025579545594"/>
          <c:h val="0.405451512805503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'Exceden Lic. materia concilició'!$D$17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'Exceden Lic. materia concilició'!$C$19:$C$26</c:f>
              <c:strCache>
                <c:ptCount val="8"/>
                <c:pt idx="0">
                  <c:v>Cuidado Familiar(hasta2ºgrado)</c:v>
                </c:pt>
                <c:pt idx="1">
                  <c:v>Cuidado hijo(1er y 2º año)</c:v>
                </c:pt>
                <c:pt idx="2">
                  <c:v>Adop ción  Internacional</c:v>
                </c:pt>
                <c:pt idx="3">
                  <c:v>Lactancia hijo  &lt; 12 meses</c:v>
                </c:pt>
                <c:pt idx="4">
                  <c:v>M aternidad</c:v>
                </c:pt>
                <c:pt idx="5">
                  <c:v>Paternidad Informativo</c:v>
                </c:pt>
                <c:pt idx="6">
                  <c:v>Red.  Jornada Cuid  Hij/Fam</c:v>
                </c:pt>
                <c:pt idx="7">
                  <c:v>Red.  Jornada Enf  Gr. Fami</c:v>
                </c:pt>
              </c:strCache>
            </c:strRef>
          </c:cat>
          <c:val>
            <c:numRef>
              <c:f>'Exceden Lic. materia concilició'!$D$19:$D$26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6</c:v>
                </c:pt>
                <c:pt idx="4">
                  <c:v>4</c:v>
                </c:pt>
                <c:pt idx="5">
                  <c:v>30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'Exceden Lic. materia concilició'!$E$17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'Exceden Lic. materia concilició'!$C$19:$C$26</c:f>
              <c:strCache>
                <c:ptCount val="8"/>
                <c:pt idx="0">
                  <c:v>Cuidado Familiar(hasta2ºgrado)</c:v>
                </c:pt>
                <c:pt idx="1">
                  <c:v>Cuidado hijo(1er y 2º año)</c:v>
                </c:pt>
                <c:pt idx="2">
                  <c:v>Adop ción  Internacional</c:v>
                </c:pt>
                <c:pt idx="3">
                  <c:v>Lactancia hijo  &lt; 12 meses</c:v>
                </c:pt>
                <c:pt idx="4">
                  <c:v>M aternidad</c:v>
                </c:pt>
                <c:pt idx="5">
                  <c:v>Paternidad Informativo</c:v>
                </c:pt>
                <c:pt idx="6">
                  <c:v>Red.  Jornada Cuid  Hij/Fam</c:v>
                </c:pt>
                <c:pt idx="7">
                  <c:v>Red.  Jornada Enf  Gr. Fami</c:v>
                </c:pt>
              </c:strCache>
            </c:strRef>
          </c:cat>
          <c:val>
            <c:numRef>
              <c:f>'Exceden Lic. materia concilició'!$E$19:$E$26</c:f>
              <c:numCache>
                <c:formatCode>General</c:formatCode>
                <c:ptCount val="8"/>
                <c:pt idx="0">
                  <c:v>3</c:v>
                </c:pt>
                <c:pt idx="1">
                  <c:v>36</c:v>
                </c:pt>
                <c:pt idx="2">
                  <c:v>1</c:v>
                </c:pt>
                <c:pt idx="3">
                  <c:v>85</c:v>
                </c:pt>
                <c:pt idx="4">
                  <c:v>122</c:v>
                </c:pt>
                <c:pt idx="5">
                  <c:v>2</c:v>
                </c:pt>
                <c:pt idx="6">
                  <c:v>9</c:v>
                </c:pt>
                <c:pt idx="7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529088"/>
        <c:axId val="227530624"/>
      </c:barChart>
      <c:catAx>
        <c:axId val="227529088"/>
        <c:scaling>
          <c:orientation val="minMax"/>
        </c:scaling>
        <c:delete val="0"/>
        <c:axPos val="b"/>
        <c:majorTickMark val="out"/>
        <c:minorTickMark val="none"/>
        <c:tickLblPos val="nextTo"/>
        <c:crossAx val="227530624"/>
        <c:crosses val="autoZero"/>
        <c:auto val="1"/>
        <c:lblAlgn val="ctr"/>
        <c:lblOffset val="100"/>
        <c:noMultiLvlLbl val="0"/>
      </c:catAx>
      <c:valAx>
        <c:axId val="227530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7529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858896342534707"/>
          <c:y val="0.22210590582651984"/>
          <c:w val="0.12124290346059684"/>
          <c:h val="0.1405863472942455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Composición de los Tribunales Calificadores: Año 2018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3.6124785404035166E-2"/>
          <c:y val="0.28096969696969698"/>
          <c:w val="0.92775042919192963"/>
          <c:h val="0.451711190646623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'Composic. Trib Calificadores'!$J$19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'Composic. Trib Calificadores'!$I$20:$I$25</c:f>
              <c:strCache>
                <c:ptCount val="6"/>
                <c:pt idx="0">
                  <c:v>Tribunal 1</c:v>
                </c:pt>
                <c:pt idx="1">
                  <c:v>Tribunal 2</c:v>
                </c:pt>
                <c:pt idx="2">
                  <c:v>Tribunal 3</c:v>
                </c:pt>
                <c:pt idx="3">
                  <c:v>Tribunal 4</c:v>
                </c:pt>
                <c:pt idx="4">
                  <c:v>Tribunal 5</c:v>
                </c:pt>
                <c:pt idx="5">
                  <c:v>Tribunal 6</c:v>
                </c:pt>
              </c:strCache>
            </c:strRef>
          </c:cat>
          <c:val>
            <c:numRef>
              <c:f>'Composic. Trib Calificadores'!$J$20:$J$25</c:f>
              <c:numCache>
                <c:formatCode>General</c:formatCode>
                <c:ptCount val="6"/>
                <c:pt idx="0">
                  <c:v>3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5</c:v>
                </c:pt>
              </c:numCache>
            </c:numRef>
          </c:val>
        </c:ser>
        <c:ser>
          <c:idx val="1"/>
          <c:order val="1"/>
          <c:tx>
            <c:strRef>
              <c:f>'Composic. Trib Calificadores'!$K$19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'Composic. Trib Calificadores'!$I$20:$I$25</c:f>
              <c:strCache>
                <c:ptCount val="6"/>
                <c:pt idx="0">
                  <c:v>Tribunal 1</c:v>
                </c:pt>
                <c:pt idx="1">
                  <c:v>Tribunal 2</c:v>
                </c:pt>
                <c:pt idx="2">
                  <c:v>Tribunal 3</c:v>
                </c:pt>
                <c:pt idx="3">
                  <c:v>Tribunal 4</c:v>
                </c:pt>
                <c:pt idx="4">
                  <c:v>Tribunal 5</c:v>
                </c:pt>
                <c:pt idx="5">
                  <c:v>Tribunal 6</c:v>
                </c:pt>
              </c:strCache>
            </c:strRef>
          </c:cat>
          <c:val>
            <c:numRef>
              <c:f>'Composic. Trib Calificadores'!$K$20:$K$25</c:f>
              <c:numCache>
                <c:formatCode>General</c:formatCode>
                <c:ptCount val="6"/>
                <c:pt idx="0">
                  <c:v>6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28005376"/>
        <c:axId val="228006912"/>
      </c:barChart>
      <c:catAx>
        <c:axId val="228005376"/>
        <c:scaling>
          <c:orientation val="minMax"/>
        </c:scaling>
        <c:delete val="0"/>
        <c:axPos val="b"/>
        <c:majorTickMark val="none"/>
        <c:minorTickMark val="none"/>
        <c:tickLblPos val="nextTo"/>
        <c:crossAx val="228006912"/>
        <c:crosses val="autoZero"/>
        <c:auto val="1"/>
        <c:lblAlgn val="ctr"/>
        <c:lblOffset val="100"/>
        <c:noMultiLvlLbl val="0"/>
      </c:catAx>
      <c:valAx>
        <c:axId val="228006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80053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Composición de los Tribunales Calificadores (Comparativa)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'Composic. Trib Calificadores'!$O$48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numRef>
              <c:f>'Composic. Trib Calificadores'!$P$47:$Q$47</c:f>
              <c:numCache>
                <c:formatCode>0</c:formatCode>
                <c:ptCount val="2"/>
                <c:pt idx="0">
                  <c:v>2017</c:v>
                </c:pt>
                <c:pt idx="1">
                  <c:v>2018</c:v>
                </c:pt>
              </c:numCache>
            </c:numRef>
          </c:cat>
          <c:val>
            <c:numRef>
              <c:f>'Composic. Trib Calificadores'!$P$48:$Q$48</c:f>
              <c:numCache>
                <c:formatCode>General</c:formatCode>
                <c:ptCount val="2"/>
                <c:pt idx="0">
                  <c:v>17</c:v>
                </c:pt>
                <c:pt idx="1">
                  <c:v>24</c:v>
                </c:pt>
              </c:numCache>
            </c:numRef>
          </c:val>
        </c:ser>
        <c:ser>
          <c:idx val="1"/>
          <c:order val="1"/>
          <c:tx>
            <c:strRef>
              <c:f>'Composic. Trib Calificadores'!$O$49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numRef>
              <c:f>'Composic. Trib Calificadores'!$P$47:$Q$47</c:f>
              <c:numCache>
                <c:formatCode>0</c:formatCode>
                <c:ptCount val="2"/>
                <c:pt idx="0">
                  <c:v>2017</c:v>
                </c:pt>
                <c:pt idx="1">
                  <c:v>2018</c:v>
                </c:pt>
              </c:numCache>
            </c:numRef>
          </c:cat>
          <c:val>
            <c:numRef>
              <c:f>'Composic. Trib Calificadores'!$P$49:$Q$49</c:f>
              <c:numCache>
                <c:formatCode>General</c:formatCode>
                <c:ptCount val="2"/>
                <c:pt idx="0">
                  <c:v>19</c:v>
                </c:pt>
                <c:pt idx="1">
                  <c:v>30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8045952"/>
        <c:axId val="228047488"/>
      </c:barChart>
      <c:catAx>
        <c:axId val="22804595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28047488"/>
        <c:crosses val="autoZero"/>
        <c:auto val="1"/>
        <c:lblAlgn val="ctr"/>
        <c:lblOffset val="100"/>
        <c:noMultiLvlLbl val="0"/>
      </c:catAx>
      <c:valAx>
        <c:axId val="22804748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2804595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'Fiscalia Gral Est y Órg Central'!$K$20</c:f>
              <c:strCache>
                <c:ptCount val="1"/>
                <c:pt idx="0">
                  <c:v>Fiscales de Sala de la Fiscalía del  Tribunal Supremo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</c:dPt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cat>
            <c:strRef>
              <c:f>'Fiscalia Gral Est y Órg Central'!$L$20:$M$20</c:f>
              <c:strCache>
                <c:ptCount val="2"/>
                <c:pt idx="0">
                  <c:v>Varones</c:v>
                </c:pt>
                <c:pt idx="1">
                  <c:v>Mujeres</c:v>
                </c:pt>
              </c:strCache>
            </c:strRef>
          </c:cat>
          <c:val>
            <c:numRef>
              <c:f>'Fiscalia Gral Est y Órg Central'!$L$21:$M$21</c:f>
              <c:numCache>
                <c:formatCode>General</c:formatCode>
                <c:ptCount val="2"/>
                <c:pt idx="0">
                  <c:v>12</c:v>
                </c:pt>
                <c:pt idx="1">
                  <c:v>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25784192"/>
        <c:axId val="225787264"/>
      </c:barChart>
      <c:catAx>
        <c:axId val="225784192"/>
        <c:scaling>
          <c:orientation val="minMax"/>
        </c:scaling>
        <c:delete val="1"/>
        <c:axPos val="b"/>
        <c:majorTickMark val="out"/>
        <c:minorTickMark val="none"/>
        <c:tickLblPos val="nextTo"/>
        <c:crossAx val="225787264"/>
        <c:crosses val="autoZero"/>
        <c:auto val="1"/>
        <c:lblAlgn val="ctr"/>
        <c:lblOffset val="100"/>
        <c:noMultiLvlLbl val="0"/>
      </c:catAx>
      <c:valAx>
        <c:axId val="2257872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57841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Composición de los Tribunales Calificadores. Comparativa (Sólo Fiscales)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'Composic. Trib Calificadores'!$U$48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numRef>
              <c:f>'Composic. Trib Calificadores'!$V$47:$W$47</c:f>
              <c:numCache>
                <c:formatCode>0</c:formatCode>
                <c:ptCount val="2"/>
                <c:pt idx="0">
                  <c:v>2017</c:v>
                </c:pt>
                <c:pt idx="1">
                  <c:v>2018</c:v>
                </c:pt>
              </c:numCache>
            </c:numRef>
          </c:cat>
          <c:val>
            <c:numRef>
              <c:f>'Composic. Trib Calificadores'!$V$48:$W$48</c:f>
              <c:numCache>
                <c:formatCode>General</c:formatCode>
                <c:ptCount val="2"/>
                <c:pt idx="0">
                  <c:v>3</c:v>
                </c:pt>
                <c:pt idx="1">
                  <c:v>5</c:v>
                </c:pt>
              </c:numCache>
            </c:numRef>
          </c:val>
        </c:ser>
        <c:ser>
          <c:idx val="1"/>
          <c:order val="1"/>
          <c:tx>
            <c:strRef>
              <c:f>'Composic. Trib Calificadores'!$U$49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numRef>
              <c:f>'Composic. Trib Calificadores'!$V$47:$W$47</c:f>
              <c:numCache>
                <c:formatCode>0</c:formatCode>
                <c:ptCount val="2"/>
                <c:pt idx="0">
                  <c:v>2017</c:v>
                </c:pt>
                <c:pt idx="1">
                  <c:v>2018</c:v>
                </c:pt>
              </c:numCache>
            </c:numRef>
          </c:cat>
          <c:val>
            <c:numRef>
              <c:f>'Composic. Trib Calificadores'!$V$49:$W$49</c:f>
              <c:numCache>
                <c:formatCode>General</c:formatCode>
                <c:ptCount val="2"/>
                <c:pt idx="0">
                  <c:v>5</c:v>
                </c:pt>
                <c:pt idx="1">
                  <c:v>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27635968"/>
        <c:axId val="227637504"/>
      </c:barChart>
      <c:catAx>
        <c:axId val="2276359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27637504"/>
        <c:crosses val="autoZero"/>
        <c:auto val="1"/>
        <c:lblAlgn val="ctr"/>
        <c:lblOffset val="100"/>
        <c:noMultiLvlLbl val="0"/>
      </c:catAx>
      <c:valAx>
        <c:axId val="227637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763596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Composicion de los Tribunales Calificadores: año 2017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'Composic. Trib Calificadores'!$D$19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'Composic. Trib Calificadores'!$C$20:$C$23</c:f>
              <c:strCache>
                <c:ptCount val="4"/>
                <c:pt idx="0">
                  <c:v>Tribunal 1</c:v>
                </c:pt>
                <c:pt idx="1">
                  <c:v>Tribunal 2</c:v>
                </c:pt>
                <c:pt idx="2">
                  <c:v>Tribunal 3</c:v>
                </c:pt>
                <c:pt idx="3">
                  <c:v>Tribunal 4</c:v>
                </c:pt>
              </c:strCache>
            </c:strRef>
          </c:cat>
          <c:val>
            <c:numRef>
              <c:f>'Composic. Trib Calificadores'!$D$20:$D$23</c:f>
              <c:numCache>
                <c:formatCode>General</c:formatCode>
                <c:ptCount val="4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</c:numCache>
            </c:numRef>
          </c:val>
        </c:ser>
        <c:ser>
          <c:idx val="1"/>
          <c:order val="1"/>
          <c:tx>
            <c:strRef>
              <c:f>'Composic. Trib Calificadores'!$E$19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'Composic. Trib Calificadores'!$C$20:$C$23</c:f>
              <c:strCache>
                <c:ptCount val="4"/>
                <c:pt idx="0">
                  <c:v>Tribunal 1</c:v>
                </c:pt>
                <c:pt idx="1">
                  <c:v>Tribunal 2</c:v>
                </c:pt>
                <c:pt idx="2">
                  <c:v>Tribunal 3</c:v>
                </c:pt>
                <c:pt idx="3">
                  <c:v>Tribunal 4</c:v>
                </c:pt>
              </c:strCache>
            </c:strRef>
          </c:cat>
          <c:val>
            <c:numRef>
              <c:f>'Composic. Trib Calificadores'!$E$20:$E$23</c:f>
              <c:numCache>
                <c:formatCode>General</c:formatCode>
                <c:ptCount val="4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28077952"/>
        <c:axId val="228079488"/>
      </c:barChart>
      <c:catAx>
        <c:axId val="228077952"/>
        <c:scaling>
          <c:orientation val="minMax"/>
        </c:scaling>
        <c:delete val="0"/>
        <c:axPos val="b"/>
        <c:majorTickMark val="none"/>
        <c:minorTickMark val="none"/>
        <c:tickLblPos val="nextTo"/>
        <c:crossAx val="228079488"/>
        <c:crosses val="autoZero"/>
        <c:auto val="1"/>
        <c:lblAlgn val="ctr"/>
        <c:lblOffset val="100"/>
        <c:noMultiLvlLbl val="0"/>
      </c:catAx>
      <c:valAx>
        <c:axId val="228079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807795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Presidencia de los Tribunales Calificadores 2017/2018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7349518810148732E-2"/>
          <c:y val="0.23790704456516579"/>
          <c:w val="0.74458202099737536"/>
          <c:h val="0.629092758753992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'Composic. Trib Calificadores'!$AA$21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multiLvlStrRef>
              <c:f>'Composic. Trib Calificadores'!$AB$19:$AE$20</c:f>
              <c:multiLvlStrCache>
                <c:ptCount val="4"/>
                <c:lvl>
                  <c:pt idx="0">
                    <c:v>To ta l</c:v>
                  </c:pt>
                  <c:pt idx="1">
                    <c:v>F is c a l</c:v>
                  </c:pt>
                  <c:pt idx="2">
                    <c:v>To ta l</c:v>
                  </c:pt>
                  <c:pt idx="3">
                    <c:v>F is c a l</c:v>
                  </c:pt>
                </c:lvl>
                <c:lvl>
                  <c:pt idx="0">
                    <c:v>2017</c:v>
                  </c:pt>
                  <c:pt idx="2">
                    <c:v>2018</c:v>
                  </c:pt>
                </c:lvl>
              </c:multiLvlStrCache>
            </c:multiLvlStrRef>
          </c:cat>
          <c:val>
            <c:numRef>
              <c:f>'Composic. Trib Calificadores'!$AB$21:$AE$21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</c:numCache>
            </c:numRef>
          </c:val>
        </c:ser>
        <c:ser>
          <c:idx val="1"/>
          <c:order val="1"/>
          <c:tx>
            <c:strRef>
              <c:f>'Composic. Trib Calificadores'!$AA$22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multiLvlStrRef>
              <c:f>'Composic. Trib Calificadores'!$AB$19:$AE$20</c:f>
              <c:multiLvlStrCache>
                <c:ptCount val="4"/>
                <c:lvl>
                  <c:pt idx="0">
                    <c:v>To ta l</c:v>
                  </c:pt>
                  <c:pt idx="1">
                    <c:v>F is c a l</c:v>
                  </c:pt>
                  <c:pt idx="2">
                    <c:v>To ta l</c:v>
                  </c:pt>
                  <c:pt idx="3">
                    <c:v>F is c a l</c:v>
                  </c:pt>
                </c:lvl>
                <c:lvl>
                  <c:pt idx="0">
                    <c:v>2017</c:v>
                  </c:pt>
                  <c:pt idx="2">
                    <c:v>2018</c:v>
                  </c:pt>
                </c:lvl>
              </c:multiLvlStrCache>
            </c:multiLvlStrRef>
          </c:cat>
          <c:val>
            <c:numRef>
              <c:f>'Composic. Trib Calificadores'!$AB$22:$AE$22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8104832"/>
        <c:axId val="228118912"/>
      </c:barChart>
      <c:catAx>
        <c:axId val="228104832"/>
        <c:scaling>
          <c:orientation val="minMax"/>
        </c:scaling>
        <c:delete val="0"/>
        <c:axPos val="b"/>
        <c:majorTickMark val="out"/>
        <c:minorTickMark val="none"/>
        <c:tickLblPos val="nextTo"/>
        <c:crossAx val="228118912"/>
        <c:crosses val="autoZero"/>
        <c:auto val="1"/>
        <c:lblAlgn val="ctr"/>
        <c:lblOffset val="100"/>
        <c:noMultiLvlLbl val="0"/>
      </c:catAx>
      <c:valAx>
        <c:axId val="228118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81048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Distribución por Sexo de Directores y Ponentes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'Formación Continua'!$G$21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'Formación Continua'!$D$22:$D$23</c:f>
              <c:strCache>
                <c:ptCount val="2"/>
                <c:pt idx="0">
                  <c:v>Directores</c:v>
                </c:pt>
                <c:pt idx="1">
                  <c:v>Ponentes</c:v>
                </c:pt>
              </c:strCache>
            </c:strRef>
          </c:cat>
          <c:val>
            <c:numRef>
              <c:f>'Formación Continua'!$G$22:$G$23</c:f>
              <c:numCache>
                <c:formatCode>0.0%</c:formatCode>
                <c:ptCount val="2"/>
                <c:pt idx="0">
                  <c:v>0.5178571428571429</c:v>
                </c:pt>
                <c:pt idx="1">
                  <c:v>0.62043795620437958</c:v>
                </c:pt>
              </c:numCache>
            </c:numRef>
          </c:val>
        </c:ser>
        <c:ser>
          <c:idx val="3"/>
          <c:order val="1"/>
          <c:tx>
            <c:strRef>
              <c:f>'Formación Continua'!$H$21</c:f>
              <c:strCache>
                <c:ptCount val="1"/>
                <c:pt idx="0">
                  <c:v>M ujeres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'Formación Continua'!$D$22:$D$23</c:f>
              <c:strCache>
                <c:ptCount val="2"/>
                <c:pt idx="0">
                  <c:v>Directores</c:v>
                </c:pt>
                <c:pt idx="1">
                  <c:v>Ponentes</c:v>
                </c:pt>
              </c:strCache>
            </c:strRef>
          </c:cat>
          <c:val>
            <c:numRef>
              <c:f>'Formación Continua'!$H$22:$H$23</c:f>
              <c:numCache>
                <c:formatCode>0.0%</c:formatCode>
                <c:ptCount val="2"/>
                <c:pt idx="0">
                  <c:v>0.48214285714285715</c:v>
                </c:pt>
                <c:pt idx="1">
                  <c:v>0.37956204379562042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6750848"/>
        <c:axId val="226752384"/>
      </c:barChart>
      <c:catAx>
        <c:axId val="226750848"/>
        <c:scaling>
          <c:orientation val="minMax"/>
        </c:scaling>
        <c:delete val="0"/>
        <c:axPos val="b"/>
        <c:majorTickMark val="none"/>
        <c:minorTickMark val="none"/>
        <c:tickLblPos val="nextTo"/>
        <c:crossAx val="226752384"/>
        <c:crosses val="autoZero"/>
        <c:auto val="1"/>
        <c:lblAlgn val="ctr"/>
        <c:lblOffset val="100"/>
        <c:noMultiLvlLbl val="0"/>
      </c:catAx>
      <c:valAx>
        <c:axId val="226752384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226750848"/>
        <c:crosses val="autoZero"/>
        <c:crossBetween val="between"/>
        <c:majorUnit val="0.2"/>
        <c:minorUnit val="2.0000000000000004E-2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Profesores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'Formación Continua'!$P$21:$Q$21</c:f>
              <c:strCache>
                <c:ptCount val="2"/>
                <c:pt idx="0">
                  <c:v>Hombres</c:v>
                </c:pt>
                <c:pt idx="1">
                  <c:v>M ujeres</c:v>
                </c:pt>
              </c:strCache>
            </c:strRef>
          </c:cat>
          <c:val>
            <c:numRef>
              <c:f>'Formación Continua'!$P$22:$Q$22</c:f>
              <c:numCache>
                <c:formatCode>0.0%</c:formatCode>
                <c:ptCount val="2"/>
                <c:pt idx="0">
                  <c:v>0.52238805970149249</c:v>
                </c:pt>
                <c:pt idx="1">
                  <c:v>0.47761194029850745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>
        <c:manualLayout>
          <c:xMode val="edge"/>
          <c:yMode val="edge"/>
          <c:x val="0.11973061166797046"/>
          <c:y val="3.33333333333333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3295903862294479"/>
          <c:y val="0.31300486711005787"/>
          <c:w val="0.39096574342255275"/>
          <c:h val="0.68450636631586104"/>
        </c:manualLayout>
      </c:layout>
      <c:pieChart>
        <c:varyColors val="1"/>
        <c:ser>
          <c:idx val="0"/>
          <c:order val="0"/>
          <c:tx>
            <c:strRef>
              <c:f>'Fiscalia Gral Est y Órg Central'!$K$20</c:f>
              <c:strCache>
                <c:ptCount val="1"/>
                <c:pt idx="0">
                  <c:v>Fiscales de Sala de la Fiscalía del  Tribunal Supremo</c:v>
                </c:pt>
              </c:strCache>
            </c:strRef>
          </c:tx>
          <c:spPr>
            <a:solidFill>
              <a:schemeClr val="accent1"/>
            </a:solidFill>
          </c:spPr>
          <c:dPt>
            <c:idx val="0"/>
            <c:bubble3D val="0"/>
            <c:spPr>
              <a:solidFill>
                <a:schemeClr val="accent2"/>
              </a:solidFill>
            </c:spPr>
          </c:dPt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'Fiscalia Gral Est y Órg Central'!$L$20:$M$20</c:f>
              <c:strCache>
                <c:ptCount val="2"/>
                <c:pt idx="0">
                  <c:v>Varones</c:v>
                </c:pt>
                <c:pt idx="1">
                  <c:v>Mujeres</c:v>
                </c:pt>
              </c:strCache>
            </c:strRef>
          </c:cat>
          <c:val>
            <c:numRef>
              <c:f>'Fiscalia Gral Est y Órg Central'!$L$21:$M$21</c:f>
              <c:numCache>
                <c:formatCode>General</c:formatCode>
                <c:ptCount val="2"/>
                <c:pt idx="0">
                  <c:v>12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Fiscales de Sala de la Audiencia Nacional, Fiscalías Especiales  y ante Órganos Constitucionales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'Fiscalia Gral Est y Órg Central'!$R$20</c:f>
              <c:strCache>
                <c:ptCount val="1"/>
                <c:pt idx="0">
                  <c:v>Fiscales de Sala de la Audiencia Nacional, Fiscalias Especiales y ante Órganos Constitucionales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</c:dPt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cat>
            <c:strRef>
              <c:f>'Fiscalia Gral Est y Órg Central'!$S$20:$T$20</c:f>
              <c:strCache>
                <c:ptCount val="2"/>
                <c:pt idx="0">
                  <c:v>Varones</c:v>
                </c:pt>
                <c:pt idx="1">
                  <c:v>Mujeres</c:v>
                </c:pt>
              </c:strCache>
            </c:strRef>
          </c:cat>
          <c:val>
            <c:numRef>
              <c:f>'Fiscalia Gral Est y Órg Central'!$S$21:$T$21</c:f>
              <c:numCache>
                <c:formatCode>General</c:formatCode>
                <c:ptCount val="2"/>
                <c:pt idx="0">
                  <c:v>4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25823360"/>
        <c:axId val="225838976"/>
      </c:barChart>
      <c:catAx>
        <c:axId val="225823360"/>
        <c:scaling>
          <c:orientation val="minMax"/>
        </c:scaling>
        <c:delete val="1"/>
        <c:axPos val="b"/>
        <c:majorTickMark val="out"/>
        <c:minorTickMark val="none"/>
        <c:tickLblPos val="nextTo"/>
        <c:crossAx val="225838976"/>
        <c:crosses val="autoZero"/>
        <c:auto val="1"/>
        <c:lblAlgn val="ctr"/>
        <c:lblOffset val="100"/>
        <c:noMultiLvlLbl val="0"/>
      </c:catAx>
      <c:valAx>
        <c:axId val="225838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58233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9907108486439193"/>
          <c:y val="0.32230121970047859"/>
          <c:w val="0.36497836419096263"/>
          <c:h val="0.67520997375328085"/>
        </c:manualLayout>
      </c:layout>
      <c:pieChart>
        <c:varyColors val="1"/>
        <c:ser>
          <c:idx val="0"/>
          <c:order val="0"/>
          <c:tx>
            <c:strRef>
              <c:f>'Fiscalia Gral Est y Órg Central'!$R$20</c:f>
              <c:strCache>
                <c:ptCount val="1"/>
                <c:pt idx="0">
                  <c:v>Fiscales de Sala de la Audiencia Nacional, Fiscalias Especiales y ante Órganos Constitucionales</c:v>
                </c:pt>
              </c:strCache>
            </c:strRef>
          </c:tx>
          <c:spPr>
            <a:solidFill>
              <a:schemeClr val="accent2"/>
            </a:solidFill>
          </c:spPr>
          <c:dPt>
            <c:idx val="1"/>
            <c:bubble3D val="0"/>
            <c:spPr>
              <a:solidFill>
                <a:schemeClr val="accent1"/>
              </a:solidFill>
            </c:spPr>
          </c:dPt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'Fiscalia Gral Est y Órg Central'!$S$20:$T$20</c:f>
              <c:strCache>
                <c:ptCount val="2"/>
                <c:pt idx="0">
                  <c:v>Varones</c:v>
                </c:pt>
                <c:pt idx="1">
                  <c:v>Mujeres</c:v>
                </c:pt>
              </c:strCache>
            </c:strRef>
          </c:cat>
          <c:val>
            <c:numRef>
              <c:f>'Fiscalia Gral Est y Órg Central'!$S$21:$T$21</c:f>
              <c:numCache>
                <c:formatCode>General</c:formatCode>
                <c:ptCount val="2"/>
                <c:pt idx="0">
                  <c:v>4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4766185476815392E-2"/>
          <c:y val="0.29653944298629337"/>
          <c:w val="0.89745603674540686"/>
          <c:h val="0.5874806794983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'Fiscalías Territoriales'!$D$20</c:f>
              <c:strCache>
                <c:ptCount val="1"/>
                <c:pt idx="0">
                  <c:v>Fiscales Superiores de Comunidad Autónoma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</c:dPt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cat>
            <c:strRef>
              <c:f>'Fiscalías Territoriales'!$E$20:$F$20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'Fiscalías Territoriales'!$E$21:$F$21</c:f>
              <c:numCache>
                <c:formatCode>General</c:formatCode>
                <c:ptCount val="2"/>
                <c:pt idx="0">
                  <c:v>12</c:v>
                </c:pt>
                <c:pt idx="1">
                  <c:v>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224815360"/>
        <c:axId val="224814208"/>
      </c:barChart>
      <c:valAx>
        <c:axId val="224814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4815360"/>
        <c:crosses val="autoZero"/>
        <c:crossBetween val="between"/>
      </c:valAx>
      <c:catAx>
        <c:axId val="224815360"/>
        <c:scaling>
          <c:orientation val="minMax"/>
        </c:scaling>
        <c:delete val="1"/>
        <c:axPos val="b"/>
        <c:majorTickMark val="out"/>
        <c:minorTickMark val="none"/>
        <c:tickLblPos val="nextTo"/>
        <c:crossAx val="224814208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3688363954505685"/>
          <c:y val="0.28498250218722659"/>
          <c:w val="0.42763210848643923"/>
          <c:h val="0.67798046077573637"/>
        </c:manualLayout>
      </c:layout>
      <c:pieChart>
        <c:varyColors val="1"/>
        <c:ser>
          <c:idx val="0"/>
          <c:order val="0"/>
          <c:tx>
            <c:strRef>
              <c:f>'Fiscalías Territoriales'!$D$20</c:f>
              <c:strCache>
                <c:ptCount val="1"/>
                <c:pt idx="0">
                  <c:v>Fiscales Superiores de Comunidad Autónoma</c:v>
                </c:pt>
              </c:strCache>
            </c:strRef>
          </c:tx>
          <c:spPr>
            <a:solidFill>
              <a:schemeClr val="accent2"/>
            </a:solidFill>
          </c:spPr>
          <c:dPt>
            <c:idx val="1"/>
            <c:bubble3D val="0"/>
            <c:spPr>
              <a:solidFill>
                <a:schemeClr val="accent1"/>
              </a:solidFill>
            </c:spPr>
          </c:dPt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'Fiscalías Territoriales'!$E$20:$F$20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'Fiscalías Territoriales'!$E$21:$F$21</c:f>
              <c:numCache>
                <c:formatCode>General</c:formatCode>
                <c:ptCount val="2"/>
                <c:pt idx="0">
                  <c:v>12</c:v>
                </c:pt>
                <c:pt idx="1">
                  <c:v>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224211574939614"/>
          <c:y val="0.30854415256916418"/>
          <c:w val="0.71284711286089242"/>
          <c:h val="0.563228125896027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'Fiscalías Territoriales'!$K$20</c:f>
              <c:strCache>
                <c:ptCount val="1"/>
                <c:pt idx="0">
                  <c:v>Fiscales Jefes de las Fiscalías Provinciales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</c:dPt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cat>
            <c:strRef>
              <c:f>'Fiscalías Territoriales'!$L$20:$M$20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'Fiscalías Territoriales'!$L$21:$M$21</c:f>
              <c:numCache>
                <c:formatCode>General</c:formatCode>
                <c:ptCount val="2"/>
                <c:pt idx="0">
                  <c:v>31</c:v>
                </c:pt>
                <c:pt idx="1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25947008"/>
        <c:axId val="224855168"/>
      </c:barChart>
      <c:catAx>
        <c:axId val="225947008"/>
        <c:scaling>
          <c:orientation val="minMax"/>
        </c:scaling>
        <c:delete val="1"/>
        <c:axPos val="b"/>
        <c:majorTickMark val="out"/>
        <c:minorTickMark val="none"/>
        <c:tickLblPos val="nextTo"/>
        <c:crossAx val="224855168"/>
        <c:crosses val="autoZero"/>
        <c:auto val="1"/>
        <c:lblAlgn val="ctr"/>
        <c:lblOffset val="100"/>
        <c:noMultiLvlLbl val="0"/>
      </c:catAx>
      <c:valAx>
        <c:axId val="224855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59470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2.xml"/><Relationship Id="rId5" Type="http://schemas.openxmlformats.org/officeDocument/2006/relationships/chart" Target="../charts/chart31.xml"/><Relationship Id="rId4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hyperlink" Target="#Inicio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chart" Target="../charts/chart9.xml"/><Relationship Id="rId7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11" Type="http://schemas.openxmlformats.org/officeDocument/2006/relationships/hyperlink" Target="#Inicio!A1"/><Relationship Id="rId5" Type="http://schemas.openxmlformats.org/officeDocument/2006/relationships/chart" Target="../charts/chart11.xml"/><Relationship Id="rId10" Type="http://schemas.openxmlformats.org/officeDocument/2006/relationships/image" Target="../media/image5.png"/><Relationship Id="rId4" Type="http://schemas.openxmlformats.org/officeDocument/2006/relationships/chart" Target="../charts/chart10.xml"/><Relationship Id="rId9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Inicio!A1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2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2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57149</xdr:colOff>
      <xdr:row>7</xdr:row>
      <xdr:rowOff>142875</xdr:rowOff>
    </xdr:to>
    <xdr:sp macro="" textlink="">
      <xdr:nvSpPr>
        <xdr:cNvPr id="5" name="4 Rectángulo redondeado"/>
        <xdr:cNvSpPr/>
      </xdr:nvSpPr>
      <xdr:spPr>
        <a:xfrm>
          <a:off x="762000" y="190500"/>
          <a:ext cx="9963149" cy="1285875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Indicadores Sociológicos de la Carrera Fiscal</a:t>
          </a:r>
        </a:p>
      </xdr:txBody>
    </xdr:sp>
    <xdr:clientData/>
  </xdr:twoCellAnchor>
  <xdr:twoCellAnchor editAs="oneCell">
    <xdr:from>
      <xdr:col>1</xdr:col>
      <xdr:colOff>114301</xdr:colOff>
      <xdr:row>8</xdr:row>
      <xdr:rowOff>123825</xdr:rowOff>
    </xdr:from>
    <xdr:to>
      <xdr:col>14</xdr:col>
      <xdr:colOff>28575</xdr:colOff>
      <xdr:row>11</xdr:row>
      <xdr:rowOff>180974</xdr:rowOff>
    </xdr:to>
    <xdr:sp macro="" textlink="">
      <xdr:nvSpPr>
        <xdr:cNvPr id="6" name="4 Rectángulo redondeado"/>
        <xdr:cNvSpPr/>
      </xdr:nvSpPr>
      <xdr:spPr>
        <a:xfrm>
          <a:off x="876301" y="1647825"/>
          <a:ext cx="9820274" cy="628649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a 1 de Enero de 2019</a:t>
          </a:r>
        </a:p>
      </xdr:txBody>
    </xdr:sp>
    <xdr:clientData/>
  </xdr:twoCellAnchor>
  <xdr:twoCellAnchor editAs="oneCell">
    <xdr:from>
      <xdr:col>1</xdr:col>
      <xdr:colOff>238126</xdr:colOff>
      <xdr:row>1</xdr:row>
      <xdr:rowOff>66675</xdr:rowOff>
    </xdr:from>
    <xdr:to>
      <xdr:col>2</xdr:col>
      <xdr:colOff>619125</xdr:colOff>
      <xdr:row>7</xdr:row>
      <xdr:rowOff>47625</xdr:rowOff>
    </xdr:to>
    <xdr:pic>
      <xdr:nvPicPr>
        <xdr:cNvPr id="7" name="6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1000126" y="257175"/>
          <a:ext cx="1142999" cy="1123950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  <a:ex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28</xdr:row>
      <xdr:rowOff>85725</xdr:rowOff>
    </xdr:from>
    <xdr:to>
      <xdr:col>11</xdr:col>
      <xdr:colOff>752475</xdr:colOff>
      <xdr:row>43</xdr:row>
      <xdr:rowOff>123825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314325</xdr:colOff>
      <xdr:row>28</xdr:row>
      <xdr:rowOff>95250</xdr:rowOff>
    </xdr:from>
    <xdr:to>
      <xdr:col>17</xdr:col>
      <xdr:colOff>742950</xdr:colOff>
      <xdr:row>43</xdr:row>
      <xdr:rowOff>95250</xdr:rowOff>
    </xdr:to>
    <xdr:graphicFrame macro="">
      <xdr:nvGraphicFramePr>
        <xdr:cNvPr id="17" name="1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485774</xdr:colOff>
      <xdr:row>28</xdr:row>
      <xdr:rowOff>95251</xdr:rowOff>
    </xdr:from>
    <xdr:to>
      <xdr:col>23</xdr:col>
      <xdr:colOff>666750</xdr:colOff>
      <xdr:row>43</xdr:row>
      <xdr:rowOff>123825</xdr:rowOff>
    </xdr:to>
    <xdr:graphicFrame macro="">
      <xdr:nvGraphicFramePr>
        <xdr:cNvPr id="20" name="1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553844</xdr:colOff>
      <xdr:row>3</xdr:row>
      <xdr:rowOff>57150</xdr:rowOff>
    </xdr:from>
    <xdr:to>
      <xdr:col>24</xdr:col>
      <xdr:colOff>182369</xdr:colOff>
      <xdr:row>4</xdr:row>
      <xdr:rowOff>161925</xdr:rowOff>
    </xdr:to>
    <xdr:sp macro="" textlink="">
      <xdr:nvSpPr>
        <xdr:cNvPr id="10" name="9 Pentágono">
          <a:hlinkClick xmlns:r="http://schemas.openxmlformats.org/officeDocument/2006/relationships" r:id="rId4"/>
        </xdr:cNvPr>
        <xdr:cNvSpPr/>
      </xdr:nvSpPr>
      <xdr:spPr>
        <a:xfrm flipH="1">
          <a:off x="18051269" y="600075"/>
          <a:ext cx="1152525" cy="2857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476250</xdr:colOff>
      <xdr:row>1</xdr:row>
      <xdr:rowOff>0</xdr:rowOff>
    </xdr:from>
    <xdr:to>
      <xdr:col>19</xdr:col>
      <xdr:colOff>666749</xdr:colOff>
      <xdr:row>8</xdr:row>
      <xdr:rowOff>19050</xdr:rowOff>
    </xdr:to>
    <xdr:sp macro="" textlink="">
      <xdr:nvSpPr>
        <xdr:cNvPr id="11" name="10 Rectángulo redondeado"/>
        <xdr:cNvSpPr/>
      </xdr:nvSpPr>
      <xdr:spPr>
        <a:xfrm>
          <a:off x="476250" y="180975"/>
          <a:ext cx="15373349" cy="1285875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Indicadores Sociológicos de la Carrera Fiscal</a:t>
          </a:r>
        </a:p>
      </xdr:txBody>
    </xdr:sp>
    <xdr:clientData/>
  </xdr:twoCellAnchor>
  <xdr:twoCellAnchor editAs="oneCell">
    <xdr:from>
      <xdr:col>0</xdr:col>
      <xdr:colOff>448253</xdr:colOff>
      <xdr:row>9</xdr:row>
      <xdr:rowOff>142875</xdr:rowOff>
    </xdr:from>
    <xdr:to>
      <xdr:col>19</xdr:col>
      <xdr:colOff>609600</xdr:colOff>
      <xdr:row>12</xdr:row>
      <xdr:rowOff>95249</xdr:rowOff>
    </xdr:to>
    <xdr:sp macro="" textlink="">
      <xdr:nvSpPr>
        <xdr:cNvPr id="12" name="11 Rectángulo redondeado"/>
        <xdr:cNvSpPr/>
      </xdr:nvSpPr>
      <xdr:spPr>
        <a:xfrm>
          <a:off x="448253" y="1771650"/>
          <a:ext cx="15344197" cy="628649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Composición de los Tribunales Calificadores</a:t>
          </a:r>
        </a:p>
      </xdr:txBody>
    </xdr:sp>
    <xdr:clientData/>
  </xdr:twoCellAnchor>
  <xdr:twoCellAnchor>
    <xdr:from>
      <xdr:col>1</xdr:col>
      <xdr:colOff>390525</xdr:colOff>
      <xdr:row>28</xdr:row>
      <xdr:rowOff>85725</xdr:rowOff>
    </xdr:from>
    <xdr:to>
      <xdr:col>5</xdr:col>
      <xdr:colOff>400050</xdr:colOff>
      <xdr:row>43</xdr:row>
      <xdr:rowOff>114300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485775</xdr:colOff>
      <xdr:row>28</xdr:row>
      <xdr:rowOff>104775</xdr:rowOff>
    </xdr:from>
    <xdr:to>
      <xdr:col>31</xdr:col>
      <xdr:colOff>142875</xdr:colOff>
      <xdr:row>48</xdr:row>
      <xdr:rowOff>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27</xdr:row>
      <xdr:rowOff>28575</xdr:rowOff>
    </xdr:from>
    <xdr:to>
      <xdr:col>7</xdr:col>
      <xdr:colOff>514350</xdr:colOff>
      <xdr:row>42</xdr:row>
      <xdr:rowOff>57150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657225</xdr:colOff>
      <xdr:row>27</xdr:row>
      <xdr:rowOff>19050</xdr:rowOff>
    </xdr:from>
    <xdr:to>
      <xdr:col>17</xdr:col>
      <xdr:colOff>438150</xdr:colOff>
      <xdr:row>42</xdr:row>
      <xdr:rowOff>47625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344294</xdr:colOff>
      <xdr:row>3</xdr:row>
      <xdr:rowOff>76200</xdr:rowOff>
    </xdr:from>
    <xdr:to>
      <xdr:col>22</xdr:col>
      <xdr:colOff>734819</xdr:colOff>
      <xdr:row>5</xdr:row>
      <xdr:rowOff>0</xdr:rowOff>
    </xdr:to>
    <xdr:sp macro="" textlink="">
      <xdr:nvSpPr>
        <xdr:cNvPr id="4" name="3 Pentágono">
          <a:hlinkClick xmlns:r="http://schemas.openxmlformats.org/officeDocument/2006/relationships" r:id="rId3"/>
        </xdr:cNvPr>
        <xdr:cNvSpPr/>
      </xdr:nvSpPr>
      <xdr:spPr>
        <a:xfrm flipH="1">
          <a:off x="16165319" y="619125"/>
          <a:ext cx="1152525" cy="2857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20</xdr:col>
      <xdr:colOff>95250</xdr:colOff>
      <xdr:row>8</xdr:row>
      <xdr:rowOff>19050</xdr:rowOff>
    </xdr:to>
    <xdr:sp macro="" textlink="">
      <xdr:nvSpPr>
        <xdr:cNvPr id="6" name="5 Rectángulo redondeado"/>
        <xdr:cNvSpPr/>
      </xdr:nvSpPr>
      <xdr:spPr>
        <a:xfrm>
          <a:off x="781050" y="180975"/>
          <a:ext cx="15135225" cy="1285875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Indicadores Sociológicos de la Carrera Fiscal</a:t>
          </a:r>
        </a:p>
      </xdr:txBody>
    </xdr:sp>
    <xdr:clientData/>
  </xdr:twoCellAnchor>
  <xdr:twoCellAnchor editAs="oneCell">
    <xdr:from>
      <xdr:col>0</xdr:col>
      <xdr:colOff>733425</xdr:colOff>
      <xdr:row>9</xdr:row>
      <xdr:rowOff>142875</xdr:rowOff>
    </xdr:from>
    <xdr:to>
      <xdr:col>20</xdr:col>
      <xdr:colOff>95250</xdr:colOff>
      <xdr:row>13</xdr:row>
      <xdr:rowOff>47624</xdr:rowOff>
    </xdr:to>
    <xdr:sp macro="" textlink="">
      <xdr:nvSpPr>
        <xdr:cNvPr id="7" name="6 Rectángulo redondeado"/>
        <xdr:cNvSpPr/>
      </xdr:nvSpPr>
      <xdr:spPr>
        <a:xfrm>
          <a:off x="733425" y="1771650"/>
          <a:ext cx="15182850" cy="628649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Formación Continua - Distribución por Sexo de Directores y Ponentes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25</xdr:row>
      <xdr:rowOff>133350</xdr:rowOff>
    </xdr:from>
    <xdr:to>
      <xdr:col>6</xdr:col>
      <xdr:colOff>714375</xdr:colOff>
      <xdr:row>40</xdr:row>
      <xdr:rowOff>133350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215264</xdr:colOff>
      <xdr:row>45</xdr:row>
      <xdr:rowOff>111496</xdr:rowOff>
    </xdr:from>
    <xdr:to>
      <xdr:col>6</xdr:col>
      <xdr:colOff>552449</xdr:colOff>
      <xdr:row>68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771524</xdr:colOff>
      <xdr:row>25</xdr:row>
      <xdr:rowOff>139065</xdr:rowOff>
    </xdr:from>
    <xdr:to>
      <xdr:col>14</xdr:col>
      <xdr:colOff>47624</xdr:colOff>
      <xdr:row>40</xdr:row>
      <xdr:rowOff>108585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312420</xdr:colOff>
      <xdr:row>46</xdr:row>
      <xdr:rowOff>9525</xdr:rowOff>
    </xdr:from>
    <xdr:to>
      <xdr:col>13</xdr:col>
      <xdr:colOff>586740</xdr:colOff>
      <xdr:row>64</xdr:row>
      <xdr:rowOff>104775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38100</xdr:colOff>
      <xdr:row>24</xdr:row>
      <xdr:rowOff>95250</xdr:rowOff>
    </xdr:from>
    <xdr:to>
      <xdr:col>21</xdr:col>
      <xdr:colOff>85725</xdr:colOff>
      <xdr:row>40</xdr:row>
      <xdr:rowOff>76200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257175</xdr:colOff>
      <xdr:row>45</xdr:row>
      <xdr:rowOff>102952</xdr:rowOff>
    </xdr:from>
    <xdr:to>
      <xdr:col>21</xdr:col>
      <xdr:colOff>28575</xdr:colOff>
      <xdr:row>67</xdr:row>
      <xdr:rowOff>19049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22</xdr:col>
      <xdr:colOff>666751</xdr:colOff>
      <xdr:row>6</xdr:row>
      <xdr:rowOff>114300</xdr:rowOff>
    </xdr:from>
    <xdr:to>
      <xdr:col>24</xdr:col>
      <xdr:colOff>276226</xdr:colOff>
      <xdr:row>9</xdr:row>
      <xdr:rowOff>47625</xdr:rowOff>
    </xdr:to>
    <xdr:sp macro="" textlink="">
      <xdr:nvSpPr>
        <xdr:cNvPr id="11" name="10 Pentágono">
          <a:hlinkClick xmlns:r="http://schemas.openxmlformats.org/officeDocument/2006/relationships" r:id="rId7"/>
        </xdr:cNvPr>
        <xdr:cNvSpPr/>
      </xdr:nvSpPr>
      <xdr:spPr>
        <a:xfrm flipH="1">
          <a:off x="20602576" y="971550"/>
          <a:ext cx="1152525" cy="3619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695325</xdr:colOff>
      <xdr:row>1</xdr:row>
      <xdr:rowOff>1</xdr:rowOff>
    </xdr:from>
    <xdr:to>
      <xdr:col>21</xdr:col>
      <xdr:colOff>85725</xdr:colOff>
      <xdr:row>7</xdr:row>
      <xdr:rowOff>152400</xdr:rowOff>
    </xdr:to>
    <xdr:sp macro="" textlink="">
      <xdr:nvSpPr>
        <xdr:cNvPr id="12" name="11 Rectángulo redondeado"/>
        <xdr:cNvSpPr/>
      </xdr:nvSpPr>
      <xdr:spPr>
        <a:xfrm>
          <a:off x="695325" y="190501"/>
          <a:ext cx="20097750" cy="129539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Indicadores Sociológicos de la Carrera Fiscal</a:t>
          </a:r>
        </a:p>
      </xdr:txBody>
    </xdr:sp>
    <xdr:clientData/>
  </xdr:twoCellAnchor>
  <xdr:twoCellAnchor editAs="oneCell">
    <xdr:from>
      <xdr:col>0</xdr:col>
      <xdr:colOff>733424</xdr:colOff>
      <xdr:row>10</xdr:row>
      <xdr:rowOff>0</xdr:rowOff>
    </xdr:from>
    <xdr:to>
      <xdr:col>21</xdr:col>
      <xdr:colOff>171449</xdr:colOff>
      <xdr:row>13</xdr:row>
      <xdr:rowOff>57149</xdr:rowOff>
    </xdr:to>
    <xdr:sp macro="" textlink="">
      <xdr:nvSpPr>
        <xdr:cNvPr id="13" name="4 Rectángulo redondeado"/>
        <xdr:cNvSpPr/>
      </xdr:nvSpPr>
      <xdr:spPr>
        <a:xfrm>
          <a:off x="733424" y="1905000"/>
          <a:ext cx="20145375" cy="628649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 Sexo en Fiscalía General del Estado y Órganos Centrales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25</xdr:row>
      <xdr:rowOff>85725</xdr:rowOff>
    </xdr:from>
    <xdr:to>
      <xdr:col>6</xdr:col>
      <xdr:colOff>654310</xdr:colOff>
      <xdr:row>39</xdr:row>
      <xdr:rowOff>47625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57150</xdr:colOff>
      <xdr:row>41</xdr:row>
      <xdr:rowOff>114300</xdr:rowOff>
    </xdr:from>
    <xdr:to>
      <xdr:col>6</xdr:col>
      <xdr:colOff>667694</xdr:colOff>
      <xdr:row>56</xdr:row>
      <xdr:rowOff>114300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28575</xdr:colOff>
      <xdr:row>25</xdr:row>
      <xdr:rowOff>85725</xdr:rowOff>
    </xdr:from>
    <xdr:to>
      <xdr:col>14</xdr:col>
      <xdr:colOff>17635</xdr:colOff>
      <xdr:row>39</xdr:row>
      <xdr:rowOff>17145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51436</xdr:colOff>
      <xdr:row>41</xdr:row>
      <xdr:rowOff>121920</xdr:rowOff>
    </xdr:from>
    <xdr:to>
      <xdr:col>14</xdr:col>
      <xdr:colOff>352426</xdr:colOff>
      <xdr:row>56</xdr:row>
      <xdr:rowOff>121920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28575</xdr:colOff>
      <xdr:row>25</xdr:row>
      <xdr:rowOff>85725</xdr:rowOff>
    </xdr:from>
    <xdr:to>
      <xdr:col>21</xdr:col>
      <xdr:colOff>13837</xdr:colOff>
      <xdr:row>39</xdr:row>
      <xdr:rowOff>55245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41910</xdr:colOff>
      <xdr:row>25</xdr:row>
      <xdr:rowOff>104775</xdr:rowOff>
    </xdr:from>
    <xdr:to>
      <xdr:col>27</xdr:col>
      <xdr:colOff>379019</xdr:colOff>
      <xdr:row>39</xdr:row>
      <xdr:rowOff>114300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180975</xdr:colOff>
      <xdr:row>67</xdr:row>
      <xdr:rowOff>104775</xdr:rowOff>
    </xdr:from>
    <xdr:to>
      <xdr:col>20</xdr:col>
      <xdr:colOff>752475</xdr:colOff>
      <xdr:row>74</xdr:row>
      <xdr:rowOff>95250</xdr:rowOff>
    </xdr:to>
    <xdr:grpSp>
      <xdr:nvGrpSpPr>
        <xdr:cNvPr id="2054" name="Group 6"/>
        <xdr:cNvGrpSpPr>
          <a:grpSpLocks/>
        </xdr:cNvGrpSpPr>
      </xdr:nvGrpSpPr>
      <xdr:grpSpPr bwMode="auto">
        <a:xfrm>
          <a:off x="19278600" y="13820775"/>
          <a:ext cx="1333500" cy="1323975"/>
          <a:chOff x="1634" y="899"/>
          <a:chExt cx="2099" cy="2087"/>
        </a:xfrm>
      </xdr:grpSpPr>
      <xdr:pic>
        <xdr:nvPicPr>
          <xdr:cNvPr id="14" name="13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01" y="899"/>
            <a:ext cx="1133" cy="178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5" name="14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34" y="899"/>
            <a:ext cx="1837" cy="208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6" name="15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56" y="913"/>
            <a:ext cx="1036" cy="169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7" name="16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90" y="913"/>
            <a:ext cx="1740" cy="199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24</xdr:col>
      <xdr:colOff>1943101</xdr:colOff>
      <xdr:row>3</xdr:row>
      <xdr:rowOff>0</xdr:rowOff>
    </xdr:from>
    <xdr:to>
      <xdr:col>26</xdr:col>
      <xdr:colOff>47626</xdr:colOff>
      <xdr:row>4</xdr:row>
      <xdr:rowOff>171450</xdr:rowOff>
    </xdr:to>
    <xdr:sp macro="" textlink="">
      <xdr:nvSpPr>
        <xdr:cNvPr id="26" name="25 Pentágono">
          <a:hlinkClick xmlns:r="http://schemas.openxmlformats.org/officeDocument/2006/relationships" r:id="rId11"/>
        </xdr:cNvPr>
        <xdr:cNvSpPr/>
      </xdr:nvSpPr>
      <xdr:spPr>
        <a:xfrm flipH="1">
          <a:off x="24117301" y="571500"/>
          <a:ext cx="1152525" cy="3619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38099</xdr:colOff>
      <xdr:row>0</xdr:row>
      <xdr:rowOff>180975</xdr:rowOff>
    </xdr:from>
    <xdr:to>
      <xdr:col>24</xdr:col>
      <xdr:colOff>523875</xdr:colOff>
      <xdr:row>7</xdr:row>
      <xdr:rowOff>133350</xdr:rowOff>
    </xdr:to>
    <xdr:sp macro="" textlink="">
      <xdr:nvSpPr>
        <xdr:cNvPr id="27" name="26 Rectángulo redondeado"/>
        <xdr:cNvSpPr/>
      </xdr:nvSpPr>
      <xdr:spPr>
        <a:xfrm>
          <a:off x="771524" y="180975"/>
          <a:ext cx="22659976" cy="1285875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overflow" horzOverflow="overflow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Indicadores Sociológicos de la Carrera Fiscal</a:t>
          </a:r>
        </a:p>
      </xdr:txBody>
    </xdr:sp>
    <xdr:clientData/>
  </xdr:twoCellAnchor>
  <xdr:twoCellAnchor editAs="oneCell">
    <xdr:from>
      <xdr:col>1</xdr:col>
      <xdr:colOff>76200</xdr:colOff>
      <xdr:row>9</xdr:row>
      <xdr:rowOff>85725</xdr:rowOff>
    </xdr:from>
    <xdr:to>
      <xdr:col>24</xdr:col>
      <xdr:colOff>657225</xdr:colOff>
      <xdr:row>12</xdr:row>
      <xdr:rowOff>142874</xdr:rowOff>
    </xdr:to>
    <xdr:sp macro="" textlink="">
      <xdr:nvSpPr>
        <xdr:cNvPr id="28" name="4 Rectángulo redondeado"/>
        <xdr:cNvSpPr/>
      </xdr:nvSpPr>
      <xdr:spPr>
        <a:xfrm>
          <a:off x="809625" y="1800225"/>
          <a:ext cx="22755225" cy="628649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 Sexo en Fiscalías Territoriales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742950</xdr:colOff>
      <xdr:row>41</xdr:row>
      <xdr:rowOff>228600</xdr:rowOff>
    </xdr:from>
    <xdr:to>
      <xdr:col>44</xdr:col>
      <xdr:colOff>0</xdr:colOff>
      <xdr:row>63</xdr:row>
      <xdr:rowOff>161926</xdr:rowOff>
    </xdr:to>
    <xdr:graphicFrame macro="">
      <xdr:nvGraphicFramePr>
        <xdr:cNvPr id="5121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514350</xdr:colOff>
      <xdr:row>41</xdr:row>
      <xdr:rowOff>180975</xdr:rowOff>
    </xdr:from>
    <xdr:to>
      <xdr:col>37</xdr:col>
      <xdr:colOff>676275</xdr:colOff>
      <xdr:row>64</xdr:row>
      <xdr:rowOff>9525</xdr:rowOff>
    </xdr:to>
    <xdr:graphicFrame macro="">
      <xdr:nvGraphicFramePr>
        <xdr:cNvPr id="5122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55</xdr:col>
      <xdr:colOff>438150</xdr:colOff>
      <xdr:row>23</xdr:row>
      <xdr:rowOff>9525</xdr:rowOff>
    </xdr:from>
    <xdr:to>
      <xdr:col>62</xdr:col>
      <xdr:colOff>152400</xdr:colOff>
      <xdr:row>39</xdr:row>
      <xdr:rowOff>0</xdr:rowOff>
    </xdr:to>
    <xdr:graphicFrame macro="">
      <xdr:nvGraphicFramePr>
        <xdr:cNvPr id="5123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409575</xdr:colOff>
      <xdr:row>41</xdr:row>
      <xdr:rowOff>428624</xdr:rowOff>
    </xdr:from>
    <xdr:to>
      <xdr:col>9</xdr:col>
      <xdr:colOff>0</xdr:colOff>
      <xdr:row>65</xdr:row>
      <xdr:rowOff>95249</xdr:rowOff>
    </xdr:to>
    <xdr:graphicFrame macro="">
      <xdr:nvGraphicFramePr>
        <xdr:cNvPr id="5124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504825</xdr:colOff>
      <xdr:row>38</xdr:row>
      <xdr:rowOff>146685</xdr:rowOff>
    </xdr:from>
    <xdr:to>
      <xdr:col>17</xdr:col>
      <xdr:colOff>676275</xdr:colOff>
      <xdr:row>53</xdr:row>
      <xdr:rowOff>99060</xdr:rowOff>
    </xdr:to>
    <xdr:graphicFrame macro="">
      <xdr:nvGraphicFramePr>
        <xdr:cNvPr id="5125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333375</xdr:colOff>
      <xdr:row>32</xdr:row>
      <xdr:rowOff>66675</xdr:rowOff>
    </xdr:from>
    <xdr:to>
      <xdr:col>24</xdr:col>
      <xdr:colOff>304800</xdr:colOff>
      <xdr:row>44</xdr:row>
      <xdr:rowOff>152400</xdr:rowOff>
    </xdr:to>
    <xdr:graphicFrame macro="">
      <xdr:nvGraphicFramePr>
        <xdr:cNvPr id="5126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390526</xdr:colOff>
      <xdr:row>32</xdr:row>
      <xdr:rowOff>123825</xdr:rowOff>
    </xdr:from>
    <xdr:to>
      <xdr:col>31</xdr:col>
      <xdr:colOff>361950</xdr:colOff>
      <xdr:row>44</xdr:row>
      <xdr:rowOff>123825</xdr:rowOff>
    </xdr:to>
    <xdr:graphicFrame macro="">
      <xdr:nvGraphicFramePr>
        <xdr:cNvPr id="5127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409576</xdr:colOff>
      <xdr:row>4</xdr:row>
      <xdr:rowOff>161925</xdr:rowOff>
    </xdr:from>
    <xdr:to>
      <xdr:col>27</xdr:col>
      <xdr:colOff>828676</xdr:colOff>
      <xdr:row>6</xdr:row>
      <xdr:rowOff>142875</xdr:rowOff>
    </xdr:to>
    <xdr:sp macro="" textlink="">
      <xdr:nvSpPr>
        <xdr:cNvPr id="9" name="8 Pentágono">
          <a:hlinkClick xmlns:r="http://schemas.openxmlformats.org/officeDocument/2006/relationships" r:id="rId8"/>
        </xdr:cNvPr>
        <xdr:cNvSpPr/>
      </xdr:nvSpPr>
      <xdr:spPr>
        <a:xfrm flipH="1">
          <a:off x="20402551" y="923925"/>
          <a:ext cx="1152525" cy="3619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733425</xdr:colOff>
      <xdr:row>1</xdr:row>
      <xdr:rowOff>85725</xdr:rowOff>
    </xdr:from>
    <xdr:to>
      <xdr:col>25</xdr:col>
      <xdr:colOff>9525</xdr:colOff>
      <xdr:row>8</xdr:row>
      <xdr:rowOff>38100</xdr:rowOff>
    </xdr:to>
    <xdr:sp macro="" textlink="">
      <xdr:nvSpPr>
        <xdr:cNvPr id="10" name="9 Rectángulo redondeado"/>
        <xdr:cNvSpPr/>
      </xdr:nvSpPr>
      <xdr:spPr>
        <a:xfrm>
          <a:off x="733425" y="276225"/>
          <a:ext cx="19297650" cy="1285875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Indicadores Sociológicos de la Carrera Fiscal</a:t>
          </a:r>
        </a:p>
      </xdr:txBody>
    </xdr:sp>
    <xdr:clientData/>
  </xdr:twoCellAnchor>
  <xdr:twoCellAnchor editAs="oneCell">
    <xdr:from>
      <xdr:col>1</xdr:col>
      <xdr:colOff>0</xdr:colOff>
      <xdr:row>9</xdr:row>
      <xdr:rowOff>114300</xdr:rowOff>
    </xdr:from>
    <xdr:to>
      <xdr:col>26</xdr:col>
      <xdr:colOff>66675</xdr:colOff>
      <xdr:row>12</xdr:row>
      <xdr:rowOff>171449</xdr:rowOff>
    </xdr:to>
    <xdr:sp macro="" textlink="">
      <xdr:nvSpPr>
        <xdr:cNvPr id="11" name="4 Rectángulo redondeado"/>
        <xdr:cNvSpPr/>
      </xdr:nvSpPr>
      <xdr:spPr>
        <a:xfrm>
          <a:off x="762000" y="1828800"/>
          <a:ext cx="20059650" cy="628649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 Sexo en la Carrera Fiscal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40</xdr:row>
      <xdr:rowOff>114300</xdr:rowOff>
    </xdr:from>
    <xdr:to>
      <xdr:col>6</xdr:col>
      <xdr:colOff>485775</xdr:colOff>
      <xdr:row>63</xdr:row>
      <xdr:rowOff>0</xdr:rowOff>
    </xdr:to>
    <xdr:graphicFrame macro="">
      <xdr:nvGraphicFramePr>
        <xdr:cNvPr id="1025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419100</xdr:colOff>
      <xdr:row>40</xdr:row>
      <xdr:rowOff>66675</xdr:rowOff>
    </xdr:from>
    <xdr:to>
      <xdr:col>13</xdr:col>
      <xdr:colOff>28575</xdr:colOff>
      <xdr:row>64</xdr:row>
      <xdr:rowOff>19050</xdr:rowOff>
    </xdr:to>
    <xdr:graphicFrame macro="">
      <xdr:nvGraphicFramePr>
        <xdr:cNvPr id="1026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333375</xdr:colOff>
      <xdr:row>29</xdr:row>
      <xdr:rowOff>0</xdr:rowOff>
    </xdr:from>
    <xdr:to>
      <xdr:col>21</xdr:col>
      <xdr:colOff>333375</xdr:colOff>
      <xdr:row>45</xdr:row>
      <xdr:rowOff>66675</xdr:rowOff>
    </xdr:to>
    <xdr:graphicFrame macro="">
      <xdr:nvGraphicFramePr>
        <xdr:cNvPr id="1027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276226</xdr:colOff>
      <xdr:row>3</xdr:row>
      <xdr:rowOff>76200</xdr:rowOff>
    </xdr:from>
    <xdr:to>
      <xdr:col>25</xdr:col>
      <xdr:colOff>666751</xdr:colOff>
      <xdr:row>5</xdr:row>
      <xdr:rowOff>57150</xdr:rowOff>
    </xdr:to>
    <xdr:sp macro="" textlink="">
      <xdr:nvSpPr>
        <xdr:cNvPr id="11" name="10 Pentágono">
          <a:hlinkClick xmlns:r="http://schemas.openxmlformats.org/officeDocument/2006/relationships" r:id="rId4"/>
        </xdr:cNvPr>
        <xdr:cNvSpPr/>
      </xdr:nvSpPr>
      <xdr:spPr>
        <a:xfrm flipH="1">
          <a:off x="22212301" y="619125"/>
          <a:ext cx="1152525" cy="3429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190501</xdr:colOff>
      <xdr:row>1</xdr:row>
      <xdr:rowOff>0</xdr:rowOff>
    </xdr:from>
    <xdr:to>
      <xdr:col>22</xdr:col>
      <xdr:colOff>457201</xdr:colOff>
      <xdr:row>8</xdr:row>
      <xdr:rowOff>19050</xdr:rowOff>
    </xdr:to>
    <xdr:sp macro="" textlink="">
      <xdr:nvSpPr>
        <xdr:cNvPr id="12" name="11 Rectángulo redondeado"/>
        <xdr:cNvSpPr/>
      </xdr:nvSpPr>
      <xdr:spPr>
        <a:xfrm>
          <a:off x="962026" y="180975"/>
          <a:ext cx="20669250" cy="1285875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Indicadores Sociológicos de la Carrera Fiscal</a:t>
          </a:r>
        </a:p>
      </xdr:txBody>
    </xdr:sp>
    <xdr:clientData/>
  </xdr:twoCellAnchor>
  <xdr:twoCellAnchor editAs="oneCell">
    <xdr:from>
      <xdr:col>1</xdr:col>
      <xdr:colOff>257175</xdr:colOff>
      <xdr:row>9</xdr:row>
      <xdr:rowOff>133350</xdr:rowOff>
    </xdr:from>
    <xdr:to>
      <xdr:col>22</xdr:col>
      <xdr:colOff>457200</xdr:colOff>
      <xdr:row>13</xdr:row>
      <xdr:rowOff>38099</xdr:rowOff>
    </xdr:to>
    <xdr:sp macro="" textlink="">
      <xdr:nvSpPr>
        <xdr:cNvPr id="13" name="4 Rectángulo redondeado"/>
        <xdr:cNvSpPr/>
      </xdr:nvSpPr>
      <xdr:spPr>
        <a:xfrm>
          <a:off x="1028700" y="1762125"/>
          <a:ext cx="20602575" cy="628649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Indicadores Sociológicos de la Carrera Fiscal / Antigüedad - Edad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180975</xdr:colOff>
      <xdr:row>14</xdr:row>
      <xdr:rowOff>161925</xdr:rowOff>
    </xdr:from>
    <xdr:to>
      <xdr:col>17</xdr:col>
      <xdr:colOff>152400</xdr:colOff>
      <xdr:row>34</xdr:row>
      <xdr:rowOff>152400</xdr:rowOff>
    </xdr:to>
    <xdr:graphicFrame macro="">
      <xdr:nvGraphicFramePr>
        <xdr:cNvPr id="1331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104775</xdr:colOff>
      <xdr:row>3</xdr:row>
      <xdr:rowOff>104775</xdr:rowOff>
    </xdr:from>
    <xdr:to>
      <xdr:col>22</xdr:col>
      <xdr:colOff>495300</xdr:colOff>
      <xdr:row>5</xdr:row>
      <xdr:rowOff>66675</xdr:rowOff>
    </xdr:to>
    <xdr:sp macro="" textlink="">
      <xdr:nvSpPr>
        <xdr:cNvPr id="3" name="2 Pentágono">
          <a:hlinkClick xmlns:r="http://schemas.openxmlformats.org/officeDocument/2006/relationships" r:id="rId2"/>
        </xdr:cNvPr>
        <xdr:cNvSpPr/>
      </xdr:nvSpPr>
      <xdr:spPr>
        <a:xfrm flipH="1">
          <a:off x="17516475" y="647700"/>
          <a:ext cx="1152525" cy="3238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104776</xdr:colOff>
      <xdr:row>1</xdr:row>
      <xdr:rowOff>0</xdr:rowOff>
    </xdr:from>
    <xdr:to>
      <xdr:col>19</xdr:col>
      <xdr:colOff>628651</xdr:colOff>
      <xdr:row>8</xdr:row>
      <xdr:rowOff>19050</xdr:rowOff>
    </xdr:to>
    <xdr:sp macro="" textlink="">
      <xdr:nvSpPr>
        <xdr:cNvPr id="4" name="3 Rectángulo redondeado"/>
        <xdr:cNvSpPr/>
      </xdr:nvSpPr>
      <xdr:spPr>
        <a:xfrm>
          <a:off x="514351" y="180975"/>
          <a:ext cx="16192500" cy="1285875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Indicadores Sociológicos de la Carrera Fiscal</a:t>
          </a:r>
        </a:p>
      </xdr:txBody>
    </xdr:sp>
    <xdr:clientData/>
  </xdr:twoCellAnchor>
  <xdr:twoCellAnchor editAs="oneCell">
    <xdr:from>
      <xdr:col>1</xdr:col>
      <xdr:colOff>152401</xdr:colOff>
      <xdr:row>8</xdr:row>
      <xdr:rowOff>123825</xdr:rowOff>
    </xdr:from>
    <xdr:to>
      <xdr:col>19</xdr:col>
      <xdr:colOff>576629</xdr:colOff>
      <xdr:row>12</xdr:row>
      <xdr:rowOff>28574</xdr:rowOff>
    </xdr:to>
    <xdr:sp macro="" textlink="">
      <xdr:nvSpPr>
        <xdr:cNvPr id="5" name="4 Rectángulo redondeado"/>
        <xdr:cNvSpPr/>
      </xdr:nvSpPr>
      <xdr:spPr>
        <a:xfrm>
          <a:off x="561976" y="1571625"/>
          <a:ext cx="16092853" cy="628649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Índice de Rotación de Fiscales por Órganos no Territoriales y Comunidades Autónomas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18</xdr:row>
      <xdr:rowOff>161925</xdr:rowOff>
    </xdr:from>
    <xdr:to>
      <xdr:col>15</xdr:col>
      <xdr:colOff>495300</xdr:colOff>
      <xdr:row>40</xdr:row>
      <xdr:rowOff>9526</xdr:rowOff>
    </xdr:to>
    <xdr:graphicFrame macro="">
      <xdr:nvGraphicFramePr>
        <xdr:cNvPr id="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742949</xdr:colOff>
      <xdr:row>3</xdr:row>
      <xdr:rowOff>104775</xdr:rowOff>
    </xdr:from>
    <xdr:to>
      <xdr:col>19</xdr:col>
      <xdr:colOff>371474</xdr:colOff>
      <xdr:row>5</xdr:row>
      <xdr:rowOff>47625</xdr:rowOff>
    </xdr:to>
    <xdr:sp macro="" textlink="">
      <xdr:nvSpPr>
        <xdr:cNvPr id="4" name="3 Pentágono">
          <a:hlinkClick xmlns:r="http://schemas.openxmlformats.org/officeDocument/2006/relationships" r:id="rId2"/>
        </xdr:cNvPr>
        <xdr:cNvSpPr/>
      </xdr:nvSpPr>
      <xdr:spPr>
        <a:xfrm flipH="1">
          <a:off x="16773524" y="647700"/>
          <a:ext cx="1152525" cy="3048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685801</xdr:colOff>
      <xdr:row>1</xdr:row>
      <xdr:rowOff>0</xdr:rowOff>
    </xdr:from>
    <xdr:to>
      <xdr:col>17</xdr:col>
      <xdr:colOff>104775</xdr:colOff>
      <xdr:row>8</xdr:row>
      <xdr:rowOff>19050</xdr:rowOff>
    </xdr:to>
    <xdr:sp macro="" textlink="">
      <xdr:nvSpPr>
        <xdr:cNvPr id="5" name="4 Rectángulo redondeado"/>
        <xdr:cNvSpPr/>
      </xdr:nvSpPr>
      <xdr:spPr>
        <a:xfrm>
          <a:off x="685801" y="180975"/>
          <a:ext cx="15230474" cy="1285875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Indicadores Sociológicos de la Carrera Fiscal</a:t>
          </a:r>
        </a:p>
      </xdr:txBody>
    </xdr:sp>
    <xdr:clientData/>
  </xdr:twoCellAnchor>
  <xdr:twoCellAnchor editAs="oneCell">
    <xdr:from>
      <xdr:col>1</xdr:col>
      <xdr:colOff>9526</xdr:colOff>
      <xdr:row>10</xdr:row>
      <xdr:rowOff>38100</xdr:rowOff>
    </xdr:from>
    <xdr:to>
      <xdr:col>17</xdr:col>
      <xdr:colOff>133350</xdr:colOff>
      <xdr:row>13</xdr:row>
      <xdr:rowOff>76199</xdr:rowOff>
    </xdr:to>
    <xdr:sp macro="" textlink="">
      <xdr:nvSpPr>
        <xdr:cNvPr id="6" name="5 Rectángulo redondeado"/>
        <xdr:cNvSpPr/>
      </xdr:nvSpPr>
      <xdr:spPr>
        <a:xfrm>
          <a:off x="742951" y="1847850"/>
          <a:ext cx="15201899" cy="628649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Numero de Fiscales / Población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161924</xdr:colOff>
      <xdr:row>19</xdr:row>
      <xdr:rowOff>66675</xdr:rowOff>
    </xdr:from>
    <xdr:to>
      <xdr:col>11</xdr:col>
      <xdr:colOff>9525</xdr:colOff>
      <xdr:row>33</xdr:row>
      <xdr:rowOff>161925</xdr:rowOff>
    </xdr:to>
    <xdr:graphicFrame macro="">
      <xdr:nvGraphicFramePr>
        <xdr:cNvPr id="20481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238125</xdr:colOff>
      <xdr:row>20</xdr:row>
      <xdr:rowOff>0</xdr:rowOff>
    </xdr:from>
    <xdr:to>
      <xdr:col>24</xdr:col>
      <xdr:colOff>209550</xdr:colOff>
      <xdr:row>38</xdr:row>
      <xdr:rowOff>38100</xdr:rowOff>
    </xdr:to>
    <xdr:graphicFrame macro="">
      <xdr:nvGraphicFramePr>
        <xdr:cNvPr id="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95248</xdr:colOff>
      <xdr:row>2</xdr:row>
      <xdr:rowOff>142875</xdr:rowOff>
    </xdr:from>
    <xdr:to>
      <xdr:col>26</xdr:col>
      <xdr:colOff>485773</xdr:colOff>
      <xdr:row>4</xdr:row>
      <xdr:rowOff>66675</xdr:rowOff>
    </xdr:to>
    <xdr:sp macro="" textlink="">
      <xdr:nvSpPr>
        <xdr:cNvPr id="4" name="3 Pentágono">
          <a:hlinkClick xmlns:r="http://schemas.openxmlformats.org/officeDocument/2006/relationships" r:id="rId3"/>
        </xdr:cNvPr>
        <xdr:cNvSpPr/>
      </xdr:nvSpPr>
      <xdr:spPr>
        <a:xfrm flipH="1">
          <a:off x="21869398" y="504825"/>
          <a:ext cx="1152525" cy="2857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28575</xdr:colOff>
      <xdr:row>1</xdr:row>
      <xdr:rowOff>0</xdr:rowOff>
    </xdr:from>
    <xdr:to>
      <xdr:col>24</xdr:col>
      <xdr:colOff>666750</xdr:colOff>
      <xdr:row>8</xdr:row>
      <xdr:rowOff>19050</xdr:rowOff>
    </xdr:to>
    <xdr:sp macro="" textlink="">
      <xdr:nvSpPr>
        <xdr:cNvPr id="5" name="4 Rectángulo redondeado"/>
        <xdr:cNvSpPr/>
      </xdr:nvSpPr>
      <xdr:spPr>
        <a:xfrm>
          <a:off x="790575" y="180975"/>
          <a:ext cx="20888325" cy="1285875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Indicadores Sociológicos de la Carrera Fiscal</a:t>
          </a:r>
        </a:p>
      </xdr:txBody>
    </xdr:sp>
    <xdr:clientData/>
  </xdr:twoCellAnchor>
  <xdr:twoCellAnchor editAs="oneCell">
    <xdr:from>
      <xdr:col>1</xdr:col>
      <xdr:colOff>88530</xdr:colOff>
      <xdr:row>9</xdr:row>
      <xdr:rowOff>142875</xdr:rowOff>
    </xdr:from>
    <xdr:to>
      <xdr:col>24</xdr:col>
      <xdr:colOff>687515</xdr:colOff>
      <xdr:row>13</xdr:row>
      <xdr:rowOff>28574</xdr:rowOff>
    </xdr:to>
    <xdr:sp macro="" textlink="">
      <xdr:nvSpPr>
        <xdr:cNvPr id="6" name="5 Rectángulo redondeado"/>
        <xdr:cNvSpPr/>
      </xdr:nvSpPr>
      <xdr:spPr>
        <a:xfrm>
          <a:off x="850530" y="1771650"/>
          <a:ext cx="20849135" cy="628649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Situaciones Administrativas / Bajas por Enfermedad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323849</xdr:colOff>
      <xdr:row>15</xdr:row>
      <xdr:rowOff>123825</xdr:rowOff>
    </xdr:from>
    <xdr:to>
      <xdr:col>15</xdr:col>
      <xdr:colOff>466725</xdr:colOff>
      <xdr:row>37</xdr:row>
      <xdr:rowOff>19050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77594</xdr:colOff>
      <xdr:row>3</xdr:row>
      <xdr:rowOff>47625</xdr:rowOff>
    </xdr:from>
    <xdr:to>
      <xdr:col>19</xdr:col>
      <xdr:colOff>468119</xdr:colOff>
      <xdr:row>4</xdr:row>
      <xdr:rowOff>152400</xdr:rowOff>
    </xdr:to>
    <xdr:sp macro="" textlink="">
      <xdr:nvSpPr>
        <xdr:cNvPr id="7" name="6 Pentágono">
          <a:hlinkClick xmlns:r="http://schemas.openxmlformats.org/officeDocument/2006/relationships" r:id="rId2"/>
        </xdr:cNvPr>
        <xdr:cNvSpPr/>
      </xdr:nvSpPr>
      <xdr:spPr>
        <a:xfrm flipH="1">
          <a:off x="16022444" y="409575"/>
          <a:ext cx="1152525" cy="2857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9525</xdr:colOff>
      <xdr:row>1</xdr:row>
      <xdr:rowOff>0</xdr:rowOff>
    </xdr:from>
    <xdr:to>
      <xdr:col>16</xdr:col>
      <xdr:colOff>647699</xdr:colOff>
      <xdr:row>8</xdr:row>
      <xdr:rowOff>19050</xdr:rowOff>
    </xdr:to>
    <xdr:sp macro="" textlink="">
      <xdr:nvSpPr>
        <xdr:cNvPr id="8" name="7 Rectángulo redondeado"/>
        <xdr:cNvSpPr/>
      </xdr:nvSpPr>
      <xdr:spPr>
        <a:xfrm>
          <a:off x="771525" y="180975"/>
          <a:ext cx="14325599" cy="1285875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Indicadores Sociológicos de la Carrera Fiscal</a:t>
          </a:r>
        </a:p>
      </xdr:txBody>
    </xdr:sp>
    <xdr:clientData/>
  </xdr:twoCellAnchor>
  <xdr:twoCellAnchor editAs="oneCell">
    <xdr:from>
      <xdr:col>1</xdr:col>
      <xdr:colOff>28575</xdr:colOff>
      <xdr:row>9</xdr:row>
      <xdr:rowOff>142875</xdr:rowOff>
    </xdr:from>
    <xdr:to>
      <xdr:col>16</xdr:col>
      <xdr:colOff>590550</xdr:colOff>
      <xdr:row>13</xdr:row>
      <xdr:rowOff>47624</xdr:rowOff>
    </xdr:to>
    <xdr:sp macro="" textlink="">
      <xdr:nvSpPr>
        <xdr:cNvPr id="9" name="8 Rectángulo redondeado"/>
        <xdr:cNvSpPr/>
      </xdr:nvSpPr>
      <xdr:spPr>
        <a:xfrm>
          <a:off x="790575" y="1590675"/>
          <a:ext cx="14249400" cy="628649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Excedencias / Licencias en materia  de conciliación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 Sexo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7:I35"/>
  <sheetViews>
    <sheetView tabSelected="1" workbookViewId="0"/>
  </sheetViews>
  <sheetFormatPr baseColWidth="10" defaultRowHeight="15" x14ac:dyDescent="0.25"/>
  <cols>
    <col min="1" max="16384" width="11.42578125" style="8"/>
  </cols>
  <sheetData>
    <row r="17" spans="4:9" x14ac:dyDescent="0.25">
      <c r="D17" s="137" t="s">
        <v>143</v>
      </c>
      <c r="E17" s="138"/>
      <c r="F17" s="138"/>
      <c r="G17" s="138"/>
      <c r="H17" s="138"/>
      <c r="I17" s="139"/>
    </row>
    <row r="19" spans="4:9" x14ac:dyDescent="0.25">
      <c r="D19" s="137" t="s">
        <v>144</v>
      </c>
      <c r="E19" s="138"/>
      <c r="F19" s="138"/>
      <c r="G19" s="138"/>
      <c r="H19" s="138"/>
      <c r="I19" s="139"/>
    </row>
    <row r="21" spans="4:9" x14ac:dyDescent="0.25">
      <c r="D21" s="137" t="s">
        <v>145</v>
      </c>
      <c r="E21" s="138"/>
      <c r="F21" s="138"/>
      <c r="G21" s="138"/>
      <c r="H21" s="138"/>
      <c r="I21" s="139"/>
    </row>
    <row r="23" spans="4:9" x14ac:dyDescent="0.25">
      <c r="D23" s="137" t="s">
        <v>146</v>
      </c>
      <c r="E23" s="138"/>
      <c r="F23" s="138"/>
      <c r="G23" s="138"/>
      <c r="H23" s="138"/>
      <c r="I23" s="139"/>
    </row>
    <row r="25" spans="4:9" x14ac:dyDescent="0.25">
      <c r="D25" s="137" t="s">
        <v>147</v>
      </c>
      <c r="E25" s="138"/>
      <c r="F25" s="138"/>
      <c r="G25" s="138"/>
      <c r="H25" s="138"/>
      <c r="I25" s="139"/>
    </row>
    <row r="27" spans="4:9" x14ac:dyDescent="0.25">
      <c r="D27" s="137" t="s">
        <v>148</v>
      </c>
      <c r="E27" s="138"/>
      <c r="F27" s="138"/>
      <c r="G27" s="138"/>
      <c r="H27" s="138"/>
      <c r="I27" s="139"/>
    </row>
    <row r="29" spans="4:9" x14ac:dyDescent="0.25">
      <c r="D29" s="137" t="s">
        <v>149</v>
      </c>
      <c r="E29" s="138"/>
      <c r="F29" s="138"/>
      <c r="G29" s="138"/>
      <c r="H29" s="138"/>
      <c r="I29" s="139"/>
    </row>
    <row r="31" spans="4:9" x14ac:dyDescent="0.25">
      <c r="D31" s="137" t="s">
        <v>150</v>
      </c>
      <c r="E31" s="138"/>
      <c r="F31" s="138"/>
      <c r="G31" s="138"/>
      <c r="H31" s="138"/>
      <c r="I31" s="139"/>
    </row>
    <row r="33" spans="4:9" x14ac:dyDescent="0.25">
      <c r="D33" s="137" t="s">
        <v>151</v>
      </c>
      <c r="E33" s="138"/>
      <c r="F33" s="138"/>
      <c r="G33" s="138"/>
      <c r="H33" s="138"/>
      <c r="I33" s="139"/>
    </row>
    <row r="35" spans="4:9" x14ac:dyDescent="0.25">
      <c r="D35" s="137" t="s">
        <v>106</v>
      </c>
      <c r="E35" s="138"/>
      <c r="F35" s="138"/>
      <c r="G35" s="138"/>
      <c r="H35" s="138"/>
      <c r="I35" s="139"/>
    </row>
  </sheetData>
  <hyperlinks>
    <hyperlink ref="D17" location="'Fiscalia Gral Est y Órg Central'!A1" display="Distribución por Sexo en Fiscalía General del Estado y Órganos Centrales"/>
    <hyperlink ref="D19" location="'Fiscalías Territoriales'!A1" display="Distribución por Sexo en Fiscalías Territoriales"/>
    <hyperlink ref="D21" location="'Distribución por Sexo'!A1" display="Distribución por Sexo en la Carrera Fiscal"/>
    <hyperlink ref="D23" location="'Antigüedad-Edad'!A1" display="Edad Media y Antigüedad de los miembros de la Carrera Fiscal"/>
    <hyperlink ref="D25" location="'Rotación de personal'!A1" display="Índice de Rotación de Fiscales por Órganos no Territoriales y Comunidades Autónomas"/>
    <hyperlink ref="D27" location="'Número de Fiscales - Población'!A1" display="Número de Fiscales por Comunidad Autónoma y por 100.000 habitantes"/>
    <hyperlink ref="D29" location="'Situaciones Adtvas-Bajas enf.'!A1" display="Situaciones Administrativas y bajas por Enfermedad"/>
    <hyperlink ref="D31" location="'Exceden Lic. materia concilició'!A1" display="Excedencias  y Licencias en materia  de conciliación. Distribución por Sexo"/>
    <hyperlink ref="D33" location="'Composic. Trib Calificadores'!A1" display="Composición de los Tribunales Calificadores "/>
    <hyperlink ref="D35" location="'Formación Continua'!A1" display="Formación Continua - Distribución por Sexo de Directores y Ponentes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AF49"/>
  <sheetViews>
    <sheetView workbookViewId="0"/>
  </sheetViews>
  <sheetFormatPr baseColWidth="10" defaultRowHeight="14.25" x14ac:dyDescent="0.2"/>
  <cols>
    <col min="1" max="2" width="11.42578125" style="81"/>
    <col min="3" max="3" width="16.42578125" style="81" customWidth="1"/>
    <col min="4" max="4" width="14" style="81" bestFit="1" customWidth="1"/>
    <col min="5" max="5" width="12.85546875" style="81" bestFit="1" customWidth="1"/>
    <col min="6" max="9" width="11.42578125" style="81"/>
    <col min="10" max="10" width="12.5703125" style="81" customWidth="1"/>
    <col min="11" max="15" width="11.42578125" style="81"/>
    <col min="16" max="16" width="11.85546875" style="81" bestFit="1" customWidth="1"/>
    <col min="17" max="21" width="11.42578125" style="81"/>
    <col min="22" max="22" width="11.85546875" style="81" bestFit="1" customWidth="1"/>
    <col min="23" max="26" width="11.42578125" style="81"/>
    <col min="27" max="27" width="16.5703125" style="81" customWidth="1"/>
    <col min="28" max="16384" width="11.42578125" style="81"/>
  </cols>
  <sheetData>
    <row r="10" spans="2:32" ht="24.75" x14ac:dyDescent="0.3">
      <c r="C10" s="82"/>
    </row>
    <row r="14" spans="2:32" ht="15" thickBot="1" x14ac:dyDescent="0.25">
      <c r="B14" s="83"/>
      <c r="C14" s="83"/>
      <c r="D14" s="83"/>
      <c r="E14" s="83"/>
      <c r="F14" s="83"/>
      <c r="H14" s="83"/>
      <c r="I14" s="83"/>
      <c r="J14" s="83"/>
      <c r="K14" s="83"/>
      <c r="L14" s="83"/>
      <c r="N14" s="83"/>
      <c r="O14" s="83"/>
      <c r="P14" s="83"/>
      <c r="Q14" s="83"/>
      <c r="R14" s="83"/>
      <c r="T14" s="88"/>
      <c r="U14" s="88"/>
      <c r="V14" s="88"/>
      <c r="W14" s="88"/>
      <c r="X14" s="88"/>
    </row>
    <row r="15" spans="2:32" ht="14.25" customHeight="1" x14ac:dyDescent="0.2">
      <c r="B15" s="121" t="s">
        <v>120</v>
      </c>
      <c r="C15" s="121"/>
      <c r="D15" s="121"/>
      <c r="E15" s="121"/>
      <c r="F15" s="121"/>
      <c r="H15" s="121" t="s">
        <v>121</v>
      </c>
      <c r="I15" s="121"/>
      <c r="J15" s="121"/>
      <c r="K15" s="121"/>
      <c r="L15" s="121"/>
      <c r="N15" s="121" t="s">
        <v>122</v>
      </c>
      <c r="O15" s="121"/>
      <c r="P15" s="121"/>
      <c r="Q15" s="121"/>
      <c r="R15" s="121"/>
      <c r="T15" s="121" t="s">
        <v>124</v>
      </c>
      <c r="U15" s="121"/>
      <c r="V15" s="121"/>
      <c r="W15" s="121"/>
      <c r="X15" s="121"/>
      <c r="Z15" s="114" t="s">
        <v>123</v>
      </c>
      <c r="AA15" s="115"/>
      <c r="AB15" s="115"/>
      <c r="AC15" s="115"/>
      <c r="AD15" s="115"/>
      <c r="AE15" s="115"/>
      <c r="AF15" s="116"/>
    </row>
    <row r="16" spans="2:32" ht="24.75" customHeight="1" thickBot="1" x14ac:dyDescent="0.25">
      <c r="B16" s="122"/>
      <c r="C16" s="122"/>
      <c r="D16" s="122"/>
      <c r="E16" s="122"/>
      <c r="F16" s="122"/>
      <c r="H16" s="122"/>
      <c r="I16" s="122"/>
      <c r="J16" s="122"/>
      <c r="K16" s="122"/>
      <c r="L16" s="122"/>
      <c r="N16" s="123"/>
      <c r="O16" s="123"/>
      <c r="P16" s="123"/>
      <c r="Q16" s="123"/>
      <c r="R16" s="123"/>
      <c r="T16" s="122"/>
      <c r="U16" s="122"/>
      <c r="V16" s="122"/>
      <c r="W16" s="122"/>
      <c r="X16" s="122"/>
      <c r="Z16" s="117"/>
      <c r="AA16" s="118"/>
      <c r="AB16" s="118"/>
      <c r="AC16" s="118"/>
      <c r="AD16" s="118"/>
      <c r="AE16" s="118"/>
      <c r="AF16" s="119"/>
    </row>
    <row r="17" spans="1:32" ht="15" customHeight="1" x14ac:dyDescent="0.2">
      <c r="B17" s="86"/>
      <c r="C17" s="86"/>
      <c r="D17" s="86"/>
      <c r="E17" s="86"/>
      <c r="F17" s="86"/>
      <c r="H17" s="86"/>
      <c r="I17" s="86"/>
      <c r="J17" s="86"/>
      <c r="K17" s="86"/>
      <c r="L17" s="86"/>
      <c r="N17" s="87"/>
      <c r="O17" s="87"/>
      <c r="P17" s="87"/>
      <c r="Q17" s="87"/>
      <c r="R17" s="87"/>
      <c r="T17" s="86"/>
      <c r="U17" s="86"/>
      <c r="V17" s="86"/>
      <c r="W17" s="86"/>
      <c r="X17" s="86"/>
    </row>
    <row r="18" spans="1:32" ht="18.75" customHeight="1" x14ac:dyDescent="0.2">
      <c r="C18" s="4"/>
      <c r="I18" s="4"/>
      <c r="J18" s="83"/>
      <c r="K18" s="83"/>
      <c r="O18" s="4"/>
      <c r="P18" s="83"/>
      <c r="Q18" s="83"/>
      <c r="AF18" s="99"/>
    </row>
    <row r="19" spans="1:32" ht="33.75" customHeight="1" x14ac:dyDescent="0.2">
      <c r="C19" s="134"/>
      <c r="D19" s="134" t="s">
        <v>64</v>
      </c>
      <c r="E19" s="134" t="s">
        <v>62</v>
      </c>
      <c r="I19" s="134"/>
      <c r="J19" s="134" t="s">
        <v>64</v>
      </c>
      <c r="K19" s="134" t="s">
        <v>62</v>
      </c>
      <c r="O19" s="134"/>
      <c r="P19" s="134" t="s">
        <v>64</v>
      </c>
      <c r="Q19" s="134" t="s">
        <v>62</v>
      </c>
      <c r="U19" s="134"/>
      <c r="V19" s="134" t="s">
        <v>64</v>
      </c>
      <c r="W19" s="134" t="s">
        <v>62</v>
      </c>
      <c r="AA19" s="134"/>
      <c r="AB19" s="136">
        <v>2017</v>
      </c>
      <c r="AC19" s="136"/>
      <c r="AD19" s="136">
        <v>2018</v>
      </c>
      <c r="AE19" s="136"/>
      <c r="AF19" s="120"/>
    </row>
    <row r="20" spans="1:32" ht="15" thickBot="1" x14ac:dyDescent="0.25">
      <c r="C20" s="45" t="s">
        <v>98</v>
      </c>
      <c r="D20" s="85">
        <v>5</v>
      </c>
      <c r="E20" s="85">
        <v>4</v>
      </c>
      <c r="I20" s="45" t="s">
        <v>98</v>
      </c>
      <c r="J20" s="85">
        <v>3</v>
      </c>
      <c r="K20" s="85">
        <v>6</v>
      </c>
      <c r="O20" s="45" t="s">
        <v>98</v>
      </c>
      <c r="P20" s="85">
        <v>1</v>
      </c>
      <c r="Q20" s="85">
        <v>1</v>
      </c>
      <c r="U20" s="45" t="s">
        <v>98</v>
      </c>
      <c r="V20" s="46"/>
      <c r="W20" s="46">
        <v>2</v>
      </c>
      <c r="AA20" s="86"/>
      <c r="AB20" s="135" t="s">
        <v>104</v>
      </c>
      <c r="AC20" s="135" t="s">
        <v>105</v>
      </c>
      <c r="AD20" s="135" t="s">
        <v>104</v>
      </c>
      <c r="AE20" s="135" t="s">
        <v>105</v>
      </c>
      <c r="AF20" s="120"/>
    </row>
    <row r="21" spans="1:32" ht="15" thickBot="1" x14ac:dyDescent="0.25">
      <c r="C21" s="42" t="s">
        <v>99</v>
      </c>
      <c r="D21" s="37">
        <v>4</v>
      </c>
      <c r="E21" s="37">
        <v>5</v>
      </c>
      <c r="I21" s="42" t="s">
        <v>99</v>
      </c>
      <c r="J21" s="37">
        <v>5</v>
      </c>
      <c r="K21" s="37">
        <v>4</v>
      </c>
      <c r="O21" s="42" t="s">
        <v>99</v>
      </c>
      <c r="P21" s="37"/>
      <c r="Q21" s="37">
        <v>2</v>
      </c>
      <c r="U21" s="42" t="s">
        <v>99</v>
      </c>
      <c r="V21" s="37">
        <v>1</v>
      </c>
      <c r="W21" s="37">
        <v>1</v>
      </c>
      <c r="AA21" s="45" t="s">
        <v>64</v>
      </c>
      <c r="AB21" s="46">
        <v>3</v>
      </c>
      <c r="AC21" s="46">
        <v>1</v>
      </c>
      <c r="AD21" s="46">
        <v>4</v>
      </c>
      <c r="AE21" s="46">
        <v>2</v>
      </c>
    </row>
    <row r="22" spans="1:32" ht="15" thickBot="1" x14ac:dyDescent="0.25">
      <c r="C22" s="42" t="s">
        <v>100</v>
      </c>
      <c r="D22" s="37">
        <v>4</v>
      </c>
      <c r="E22" s="37">
        <v>5</v>
      </c>
      <c r="I22" s="42" t="s">
        <v>100</v>
      </c>
      <c r="J22" s="37">
        <v>4</v>
      </c>
      <c r="K22" s="37">
        <v>5</v>
      </c>
      <c r="O22" s="42" t="s">
        <v>100</v>
      </c>
      <c r="P22" s="37">
        <v>1</v>
      </c>
      <c r="Q22" s="37">
        <v>1</v>
      </c>
      <c r="U22" s="42" t="s">
        <v>100</v>
      </c>
      <c r="V22" s="37">
        <v>2</v>
      </c>
      <c r="W22" s="37"/>
      <c r="AA22" s="42" t="s">
        <v>62</v>
      </c>
      <c r="AB22" s="46">
        <v>1</v>
      </c>
      <c r="AC22" s="46">
        <v>1</v>
      </c>
      <c r="AD22" s="46">
        <v>2</v>
      </c>
      <c r="AE22" s="46">
        <v>1</v>
      </c>
    </row>
    <row r="23" spans="1:32" ht="15" thickBot="1" x14ac:dyDescent="0.25">
      <c r="C23" s="42" t="s">
        <v>101</v>
      </c>
      <c r="D23" s="37">
        <v>4</v>
      </c>
      <c r="E23" s="37">
        <v>5</v>
      </c>
      <c r="I23" s="42" t="s">
        <v>101</v>
      </c>
      <c r="J23" s="37">
        <v>4</v>
      </c>
      <c r="K23" s="37">
        <v>5</v>
      </c>
      <c r="O23" s="42" t="s">
        <v>101</v>
      </c>
      <c r="P23" s="37">
        <v>1</v>
      </c>
      <c r="Q23" s="37">
        <v>1</v>
      </c>
      <c r="U23" s="42" t="s">
        <v>101</v>
      </c>
      <c r="V23" s="37">
        <v>2</v>
      </c>
      <c r="W23" s="37"/>
    </row>
    <row r="24" spans="1:32" ht="15" thickBot="1" x14ac:dyDescent="0.25">
      <c r="D24" s="37">
        <f>SUM(D19:D23)</f>
        <v>17</v>
      </c>
      <c r="E24" s="37">
        <f>SUM(E19:E23)</f>
        <v>19</v>
      </c>
      <c r="I24" s="42" t="s">
        <v>102</v>
      </c>
      <c r="J24" s="37">
        <v>3</v>
      </c>
      <c r="K24" s="37">
        <v>6</v>
      </c>
      <c r="P24" s="37">
        <f>SUM(P19:P23)</f>
        <v>3</v>
      </c>
      <c r="Q24" s="37">
        <f>SUM(Q19:Q23)</f>
        <v>5</v>
      </c>
      <c r="U24" s="42" t="s">
        <v>102</v>
      </c>
      <c r="V24" s="37"/>
      <c r="W24" s="37">
        <v>2</v>
      </c>
    </row>
    <row r="25" spans="1:32" ht="15" thickBot="1" x14ac:dyDescent="0.25">
      <c r="I25" s="42" t="s">
        <v>103</v>
      </c>
      <c r="J25" s="37">
        <v>5</v>
      </c>
      <c r="K25" s="37">
        <v>4</v>
      </c>
      <c r="U25" s="42" t="s">
        <v>103</v>
      </c>
      <c r="V25" s="37"/>
      <c r="W25" s="37">
        <v>2</v>
      </c>
    </row>
    <row r="26" spans="1:32" ht="15" thickBot="1" x14ac:dyDescent="0.25">
      <c r="J26" s="37">
        <f>SUM(J19:J25)</f>
        <v>24</v>
      </c>
      <c r="K26" s="37">
        <f>SUM(K19:K25)</f>
        <v>30</v>
      </c>
      <c r="V26" s="37">
        <f>SUM(V19:V25)</f>
        <v>5</v>
      </c>
      <c r="W26" s="37">
        <f>SUM(W19:W25)</f>
        <v>7</v>
      </c>
    </row>
    <row r="27" spans="1:32" ht="15" thickBot="1" x14ac:dyDescent="0.25">
      <c r="A27" s="83"/>
      <c r="B27" s="83"/>
      <c r="F27" s="83"/>
      <c r="G27" s="83"/>
      <c r="H27" s="83"/>
      <c r="J27" s="85"/>
      <c r="K27" s="85"/>
      <c r="L27" s="83"/>
      <c r="M27" s="83"/>
      <c r="N27" s="83"/>
      <c r="R27" s="83"/>
      <c r="S27" s="83"/>
      <c r="T27" s="83"/>
      <c r="V27" s="85"/>
      <c r="W27" s="85"/>
      <c r="X27" s="83"/>
      <c r="Y27" s="83"/>
      <c r="Z27" s="83"/>
    </row>
    <row r="28" spans="1:32" ht="15" thickBot="1" x14ac:dyDescent="0.25">
      <c r="A28" s="83"/>
      <c r="B28" s="83"/>
      <c r="C28" s="83"/>
      <c r="D28" s="83"/>
      <c r="E28" s="83"/>
      <c r="F28" s="83"/>
      <c r="G28" s="83"/>
      <c r="H28" s="83"/>
      <c r="I28" s="100"/>
      <c r="J28" s="101"/>
      <c r="K28" s="101"/>
      <c r="L28" s="96"/>
      <c r="M28" s="83"/>
      <c r="N28" s="83"/>
      <c r="R28" s="83"/>
      <c r="S28" s="83"/>
      <c r="T28" s="83"/>
      <c r="V28" s="85"/>
      <c r="W28" s="85"/>
      <c r="X28" s="83"/>
      <c r="Y28" s="83"/>
      <c r="Z28" s="83"/>
    </row>
    <row r="29" spans="1:32" ht="18" customHeight="1" thickBot="1" x14ac:dyDescent="0.25">
      <c r="A29" s="91"/>
      <c r="B29" s="92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4"/>
      <c r="O29" s="95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</row>
    <row r="30" spans="1:32" x14ac:dyDescent="0.2">
      <c r="A30" s="86"/>
      <c r="B30" s="86"/>
      <c r="C30" s="89"/>
      <c r="D30" s="89"/>
      <c r="E30" s="89"/>
      <c r="F30" s="86"/>
      <c r="G30" s="86"/>
      <c r="H30" s="86"/>
      <c r="I30" s="89"/>
      <c r="J30" s="89"/>
      <c r="K30" s="89"/>
      <c r="L30" s="86"/>
      <c r="M30" s="86"/>
      <c r="N30" s="86"/>
      <c r="O30" s="89"/>
      <c r="P30" s="89"/>
      <c r="Q30" s="89"/>
      <c r="R30" s="86"/>
      <c r="S30" s="86"/>
      <c r="T30" s="86"/>
      <c r="U30" s="89"/>
      <c r="V30" s="89"/>
      <c r="W30" s="89"/>
      <c r="X30" s="86"/>
      <c r="Y30" s="86"/>
      <c r="Z30" s="86"/>
    </row>
    <row r="31" spans="1:32" x14ac:dyDescent="0.2">
      <c r="C31" s="84"/>
      <c r="D31" s="84"/>
      <c r="E31" s="84"/>
      <c r="I31" s="84"/>
      <c r="J31" s="84"/>
      <c r="K31" s="84"/>
      <c r="O31" s="84"/>
      <c r="P31" s="84"/>
      <c r="Q31" s="84"/>
      <c r="U31" s="84"/>
      <c r="V31" s="84"/>
      <c r="W31" s="84"/>
    </row>
    <row r="47" spans="2:23" x14ac:dyDescent="0.2">
      <c r="P47" s="97">
        <v>2017</v>
      </c>
      <c r="Q47" s="97">
        <v>2018</v>
      </c>
      <c r="V47" s="97">
        <v>2017</v>
      </c>
      <c r="W47" s="97">
        <v>2018</v>
      </c>
    </row>
    <row r="48" spans="2:23" ht="15" thickBot="1" x14ac:dyDescent="0.25">
      <c r="B48" s="140" t="s">
        <v>152</v>
      </c>
      <c r="O48" s="45" t="s">
        <v>64</v>
      </c>
      <c r="P48" s="85">
        <f>D24</f>
        <v>17</v>
      </c>
      <c r="Q48" s="85">
        <f>J26</f>
        <v>24</v>
      </c>
      <c r="U48" s="45" t="s">
        <v>64</v>
      </c>
      <c r="V48" s="85">
        <f>P24</f>
        <v>3</v>
      </c>
      <c r="W48" s="85">
        <f>V26</f>
        <v>5</v>
      </c>
    </row>
    <row r="49" spans="15:23" ht="15" thickBot="1" x14ac:dyDescent="0.25">
      <c r="O49" s="42" t="s">
        <v>62</v>
      </c>
      <c r="P49" s="37">
        <f>E24</f>
        <v>19</v>
      </c>
      <c r="Q49" s="37">
        <f>30</f>
        <v>30</v>
      </c>
      <c r="U49" s="42" t="s">
        <v>62</v>
      </c>
      <c r="V49" s="37">
        <f>Q24</f>
        <v>5</v>
      </c>
      <c r="W49" s="37">
        <f>W26</f>
        <v>7</v>
      </c>
    </row>
  </sheetData>
  <mergeCells count="8">
    <mergeCell ref="B15:F16"/>
    <mergeCell ref="H15:L16"/>
    <mergeCell ref="N15:R16"/>
    <mergeCell ref="T15:X16"/>
    <mergeCell ref="AB19:AC19"/>
    <mergeCell ref="AD19:AE19"/>
    <mergeCell ref="Z15:AF16"/>
    <mergeCell ref="AF19:AF20"/>
  </mergeCell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6:R45"/>
  <sheetViews>
    <sheetView workbookViewId="0"/>
  </sheetViews>
  <sheetFormatPr baseColWidth="10" defaultRowHeight="14.25" x14ac:dyDescent="0.2"/>
  <cols>
    <col min="1" max="3" width="11.42578125" style="4"/>
    <col min="4" max="4" width="16.85546875" style="4" customWidth="1"/>
    <col min="5" max="12" width="11.42578125" style="4"/>
    <col min="13" max="13" width="14.7109375" style="4" customWidth="1"/>
    <col min="14" max="16384" width="11.42578125" style="4"/>
  </cols>
  <sheetData>
    <row r="16" ht="15" thickBot="1" x14ac:dyDescent="0.25"/>
    <row r="17" spans="3:18" x14ac:dyDescent="0.2">
      <c r="C17" s="115" t="s">
        <v>106</v>
      </c>
      <c r="D17" s="115"/>
      <c r="E17" s="115"/>
      <c r="F17" s="115"/>
      <c r="G17" s="115"/>
      <c r="H17" s="115"/>
      <c r="I17" s="115"/>
      <c r="L17" s="115" t="s">
        <v>119</v>
      </c>
      <c r="M17" s="115"/>
      <c r="N17" s="115"/>
      <c r="O17" s="115"/>
      <c r="P17" s="115"/>
      <c r="Q17" s="115"/>
      <c r="R17" s="115"/>
    </row>
    <row r="18" spans="3:18" ht="21" customHeight="1" thickBot="1" x14ac:dyDescent="0.25">
      <c r="C18" s="118"/>
      <c r="D18" s="118"/>
      <c r="E18" s="118"/>
      <c r="F18" s="118"/>
      <c r="G18" s="118"/>
      <c r="H18" s="118"/>
      <c r="I18" s="118"/>
      <c r="L18" s="118"/>
      <c r="M18" s="118"/>
      <c r="N18" s="118"/>
      <c r="O18" s="118"/>
      <c r="P18" s="118"/>
      <c r="Q18" s="118"/>
      <c r="R18" s="118"/>
    </row>
    <row r="21" spans="3:18" ht="28.5" customHeight="1" thickBot="1" x14ac:dyDescent="0.25">
      <c r="E21" s="48" t="s">
        <v>64</v>
      </c>
      <c r="F21" s="48" t="s">
        <v>89</v>
      </c>
      <c r="G21" s="48" t="s">
        <v>64</v>
      </c>
      <c r="H21" s="48" t="s">
        <v>89</v>
      </c>
      <c r="M21" s="6"/>
      <c r="N21" s="48" t="s">
        <v>64</v>
      </c>
      <c r="O21" s="48" t="s">
        <v>89</v>
      </c>
      <c r="P21" s="48" t="s">
        <v>64</v>
      </c>
      <c r="Q21" s="48" t="s">
        <v>89</v>
      </c>
    </row>
    <row r="22" spans="3:18" ht="15.75" customHeight="1" thickBot="1" x14ac:dyDescent="0.25">
      <c r="D22" s="42" t="s">
        <v>107</v>
      </c>
      <c r="E22" s="37">
        <v>29</v>
      </c>
      <c r="F22" s="37">
        <v>27</v>
      </c>
      <c r="G22" s="77">
        <f>E22/(E22+F22)</f>
        <v>0.5178571428571429</v>
      </c>
      <c r="H22" s="77">
        <f>F22/(F22+E22)</f>
        <v>0.48214285714285715</v>
      </c>
      <c r="M22" s="42" t="s">
        <v>109</v>
      </c>
      <c r="N22" s="37">
        <v>35</v>
      </c>
      <c r="O22" s="37">
        <v>32</v>
      </c>
      <c r="P22" s="77">
        <f>N22/(N22+O22)</f>
        <v>0.52238805970149249</v>
      </c>
      <c r="Q22" s="77">
        <f>O22/(O22+N22)</f>
        <v>0.47761194029850745</v>
      </c>
    </row>
    <row r="23" spans="3:18" ht="15" thickBot="1" x14ac:dyDescent="0.25">
      <c r="D23" s="42" t="s">
        <v>108</v>
      </c>
      <c r="E23" s="37">
        <v>340</v>
      </c>
      <c r="F23" s="37">
        <v>208</v>
      </c>
      <c r="G23" s="77">
        <f>E23/(E23+F23)</f>
        <v>0.62043795620437958</v>
      </c>
      <c r="H23" s="77">
        <f>F23/(F23+E23)</f>
        <v>0.37956204379562042</v>
      </c>
      <c r="N23" s="7"/>
      <c r="O23" s="7"/>
    </row>
    <row r="45" spans="2:3" x14ac:dyDescent="0.2">
      <c r="B45" s="140" t="s">
        <v>152</v>
      </c>
      <c r="C45" s="140"/>
    </row>
  </sheetData>
  <mergeCells count="2">
    <mergeCell ref="C17:I18"/>
    <mergeCell ref="L17:R1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70"/>
  <sheetViews>
    <sheetView showGridLines="0" workbookViewId="0"/>
  </sheetViews>
  <sheetFormatPr baseColWidth="10" defaultColWidth="11.5703125" defaultRowHeight="15" x14ac:dyDescent="0.25"/>
  <cols>
    <col min="1" max="2" width="11.5703125" style="9"/>
    <col min="3" max="3" width="10.5703125" style="9" customWidth="1"/>
    <col min="4" max="4" width="34.28515625" style="9" customWidth="1"/>
    <col min="5" max="9" width="11.5703125" style="9"/>
    <col min="10" max="10" width="12" style="9" customWidth="1"/>
    <col min="11" max="11" width="34.28515625" style="9" customWidth="1"/>
    <col min="12" max="15" width="11.5703125" style="9"/>
    <col min="17" max="17" width="11.5703125" style="9"/>
    <col min="18" max="18" width="34.28515625" style="9" customWidth="1"/>
    <col min="19" max="16384" width="11.5703125" style="9"/>
  </cols>
  <sheetData>
    <row r="1" spans="3:22" ht="15" customHeight="1" x14ac:dyDescent="0.25"/>
    <row r="2" spans="3:22" ht="15" customHeight="1" x14ac:dyDescent="0.25"/>
    <row r="3" spans="3:22" ht="15" customHeight="1" x14ac:dyDescent="0.25"/>
    <row r="4" spans="3:22" ht="15" customHeight="1" x14ac:dyDescent="0.25"/>
    <row r="5" spans="3:22" ht="15" customHeight="1" x14ac:dyDescent="0.25"/>
    <row r="6" spans="3:22" ht="15" customHeight="1" x14ac:dyDescent="0.25"/>
    <row r="7" spans="3:22" ht="15" customHeight="1" x14ac:dyDescent="0.25"/>
    <row r="8" spans="3:22" ht="15" customHeight="1" x14ac:dyDescent="0.25"/>
    <row r="9" spans="3:22" ht="15" customHeight="1" x14ac:dyDescent="0.25"/>
    <row r="10" spans="3:22" ht="15" customHeight="1" x14ac:dyDescent="0.3">
      <c r="D10" s="5"/>
    </row>
    <row r="11" spans="3:22" ht="15" customHeight="1" x14ac:dyDescent="0.25"/>
    <row r="12" spans="3:22" ht="15" customHeight="1" x14ac:dyDescent="0.25"/>
    <row r="13" spans="3:22" ht="15" customHeight="1" x14ac:dyDescent="0.25"/>
    <row r="14" spans="3:22" ht="15" customHeight="1" x14ac:dyDescent="0.25"/>
    <row r="15" spans="3:22" ht="15" customHeight="1" thickBot="1" x14ac:dyDescent="0.3"/>
    <row r="16" spans="3:22" ht="15" customHeight="1" x14ac:dyDescent="0.25">
      <c r="C16" s="125" t="s">
        <v>80</v>
      </c>
      <c r="D16" s="125"/>
      <c r="E16" s="125"/>
      <c r="F16" s="125"/>
      <c r="G16" s="125"/>
      <c r="H16" s="125"/>
      <c r="I16"/>
      <c r="J16" s="125" t="s">
        <v>141</v>
      </c>
      <c r="K16" s="125"/>
      <c r="L16" s="125"/>
      <c r="M16" s="125"/>
      <c r="N16" s="125"/>
      <c r="O16" s="125"/>
      <c r="Q16" s="125" t="s">
        <v>142</v>
      </c>
      <c r="R16" s="125"/>
      <c r="S16" s="125"/>
      <c r="T16" s="125"/>
      <c r="U16" s="125"/>
      <c r="V16" s="125"/>
    </row>
    <row r="17" spans="3:22" ht="17.25" customHeight="1" thickBot="1" x14ac:dyDescent="0.3">
      <c r="C17" s="111"/>
      <c r="D17" s="111"/>
      <c r="E17" s="111"/>
      <c r="F17" s="111"/>
      <c r="G17" s="111"/>
      <c r="H17" s="111"/>
      <c r="I17"/>
      <c r="J17" s="111"/>
      <c r="K17" s="111"/>
      <c r="L17" s="111"/>
      <c r="M17" s="111"/>
      <c r="N17" s="111"/>
      <c r="O17" s="111"/>
      <c r="Q17" s="111"/>
      <c r="R17" s="111"/>
      <c r="S17" s="111"/>
      <c r="T17" s="111"/>
      <c r="U17" s="111"/>
      <c r="V17" s="111"/>
    </row>
    <row r="18" spans="3:22" ht="15.75" customHeight="1" x14ac:dyDescent="0.25"/>
    <row r="19" spans="3:22" ht="15.75" customHeight="1" x14ac:dyDescent="0.25"/>
    <row r="20" spans="3:22" ht="51" customHeight="1" x14ac:dyDescent="0.25">
      <c r="D20" s="15" t="s">
        <v>80</v>
      </c>
      <c r="E20" s="10" t="s">
        <v>61</v>
      </c>
      <c r="F20" s="11" t="s">
        <v>62</v>
      </c>
      <c r="G20" s="12" t="s">
        <v>27</v>
      </c>
      <c r="H20" s="13"/>
      <c r="I20" s="13"/>
      <c r="K20" s="15" t="s">
        <v>110</v>
      </c>
      <c r="L20" s="10" t="s">
        <v>61</v>
      </c>
      <c r="M20" s="11" t="s">
        <v>62</v>
      </c>
      <c r="N20" s="12" t="s">
        <v>27</v>
      </c>
      <c r="R20" s="15" t="s">
        <v>81</v>
      </c>
      <c r="S20" s="10" t="s">
        <v>61</v>
      </c>
      <c r="T20" s="11" t="s">
        <v>62</v>
      </c>
      <c r="U20" s="12" t="s">
        <v>27</v>
      </c>
    </row>
    <row r="21" spans="3:22" ht="25.5" customHeight="1" x14ac:dyDescent="0.25">
      <c r="E21" s="16">
        <v>8</v>
      </c>
      <c r="F21" s="16">
        <v>3</v>
      </c>
      <c r="G21" s="16">
        <f>SUM(E21:F21)</f>
        <v>11</v>
      </c>
      <c r="H21" s="14"/>
      <c r="I21" s="14"/>
      <c r="L21" s="16">
        <v>12</v>
      </c>
      <c r="M21" s="16">
        <v>3</v>
      </c>
      <c r="N21" s="16">
        <f>SUBTOTAL(9,L21:M21)</f>
        <v>15</v>
      </c>
      <c r="S21" s="16">
        <v>4</v>
      </c>
      <c r="T21" s="16">
        <v>1</v>
      </c>
      <c r="U21" s="16">
        <f>SUBTOTAL(9,S21:T21)</f>
        <v>5</v>
      </c>
    </row>
    <row r="22" spans="3:22" x14ac:dyDescent="0.25">
      <c r="E22" s="17"/>
      <c r="F22" s="17"/>
      <c r="G22" s="17"/>
      <c r="H22" s="14"/>
      <c r="I22" s="14"/>
      <c r="L22" s="17"/>
      <c r="M22" s="17"/>
      <c r="N22" s="17"/>
      <c r="S22" s="17"/>
      <c r="T22" s="17"/>
      <c r="U22" s="17"/>
    </row>
    <row r="23" spans="3:22" x14ac:dyDescent="0.25">
      <c r="E23" s="17"/>
      <c r="F23" s="17"/>
      <c r="G23" s="17"/>
      <c r="H23" s="14"/>
      <c r="I23" s="14"/>
      <c r="L23" s="17"/>
      <c r="M23" s="17"/>
      <c r="N23" s="17"/>
      <c r="S23" s="17"/>
      <c r="T23" s="17"/>
      <c r="U23" s="17"/>
    </row>
    <row r="70" spans="2:2" x14ac:dyDescent="0.25">
      <c r="B70" s="140" t="s">
        <v>152</v>
      </c>
    </row>
  </sheetData>
  <mergeCells count="3">
    <mergeCell ref="C16:H17"/>
    <mergeCell ref="J16:O17"/>
    <mergeCell ref="Q16:V17"/>
  </mergeCells>
  <pageMargins left="0.7" right="0.7" top="0.75" bottom="0.75" header="0.3" footer="0.3"/>
  <pageSetup paperSize="9" scale="97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AE59"/>
  <sheetViews>
    <sheetView showGridLines="0" workbookViewId="0"/>
  </sheetViews>
  <sheetFormatPr baseColWidth="10" defaultRowHeight="15" x14ac:dyDescent="0.25"/>
  <cols>
    <col min="1" max="2" width="11" style="4" customWidth="1"/>
    <col min="3" max="3" width="14" style="4" customWidth="1"/>
    <col min="4" max="4" width="34.28515625" style="4" customWidth="1"/>
    <col min="5" max="7" width="11.42578125" style="4"/>
    <col min="8" max="8" width="11.42578125" style="4" customWidth="1"/>
    <col min="9" max="9" width="11.42578125" customWidth="1"/>
    <col min="10" max="10" width="11.42578125" style="4" customWidth="1"/>
    <col min="11" max="11" width="34.28515625" style="4" customWidth="1"/>
    <col min="12" max="15" width="11.42578125" style="4"/>
    <col min="17" max="17" width="11.42578125" style="4"/>
    <col min="18" max="18" width="33.28515625" style="4" customWidth="1"/>
    <col min="19" max="22" width="11.42578125" style="4"/>
    <col min="24" max="24" width="11.42578125" style="4"/>
    <col min="25" max="25" width="34.28515625" style="4" customWidth="1"/>
    <col min="26" max="28" width="11.42578125" style="4"/>
    <col min="29" max="29" width="10.7109375" style="4" customWidth="1"/>
    <col min="30" max="30" width="29.42578125" style="4" customWidth="1"/>
    <col min="31" max="16384" width="11.42578125" style="4"/>
  </cols>
  <sheetData>
    <row r="9" spans="3:31" ht="15" customHeight="1" x14ac:dyDescent="0.25"/>
    <row r="10" spans="3:31" ht="15" customHeight="1" x14ac:dyDescent="0.25"/>
    <row r="11" spans="3:31" ht="15" customHeight="1" x14ac:dyDescent="0.25"/>
    <row r="12" spans="3:31" ht="15" customHeight="1" x14ac:dyDescent="0.25"/>
    <row r="13" spans="3:31" ht="15" customHeight="1" x14ac:dyDescent="0.25"/>
    <row r="14" spans="3:31" ht="15" customHeight="1" x14ac:dyDescent="0.25"/>
    <row r="15" spans="3:31" ht="15" customHeight="1" thickBot="1" x14ac:dyDescent="0.3"/>
    <row r="16" spans="3:31" ht="15" customHeight="1" x14ac:dyDescent="0.25">
      <c r="C16" s="125" t="s">
        <v>63</v>
      </c>
      <c r="D16" s="125"/>
      <c r="E16" s="125"/>
      <c r="F16" s="125"/>
      <c r="G16" s="125"/>
      <c r="H16" s="125"/>
      <c r="J16" s="125" t="s">
        <v>138</v>
      </c>
      <c r="K16" s="125"/>
      <c r="L16" s="125"/>
      <c r="M16" s="125"/>
      <c r="N16" s="125"/>
      <c r="O16" s="125"/>
      <c r="Q16" s="125" t="s">
        <v>139</v>
      </c>
      <c r="R16" s="125"/>
      <c r="S16" s="125"/>
      <c r="T16" s="125"/>
      <c r="U16" s="125"/>
      <c r="V16" s="125"/>
      <c r="X16" s="125" t="s">
        <v>140</v>
      </c>
      <c r="Y16" s="125"/>
      <c r="Z16" s="125"/>
      <c r="AA16" s="125"/>
      <c r="AB16" s="125"/>
      <c r="AC16" s="125"/>
      <c r="AD16" s="125"/>
      <c r="AE16" s="125"/>
    </row>
    <row r="17" spans="3:31" ht="15" customHeight="1" thickBot="1" x14ac:dyDescent="0.3">
      <c r="C17" s="111"/>
      <c r="D17" s="111"/>
      <c r="E17" s="111"/>
      <c r="F17" s="111"/>
      <c r="G17" s="111"/>
      <c r="H17" s="111"/>
      <c r="J17" s="111"/>
      <c r="K17" s="111"/>
      <c r="L17" s="111"/>
      <c r="M17" s="111"/>
      <c r="N17" s="111"/>
      <c r="O17" s="111"/>
      <c r="Q17" s="111"/>
      <c r="R17" s="111"/>
      <c r="S17" s="111"/>
      <c r="T17" s="111"/>
      <c r="U17" s="111"/>
      <c r="V17" s="111"/>
      <c r="X17" s="111"/>
      <c r="Y17" s="111"/>
      <c r="Z17" s="111"/>
      <c r="AA17" s="111"/>
      <c r="AB17" s="111"/>
      <c r="AC17" s="111"/>
      <c r="AD17" s="111"/>
      <c r="AE17" s="111"/>
    </row>
    <row r="18" spans="3:31" ht="18.75" customHeight="1" x14ac:dyDescent="0.25"/>
    <row r="19" spans="3:31" ht="17.25" customHeight="1" x14ac:dyDescent="0.25"/>
    <row r="20" spans="3:31" ht="51" customHeight="1" x14ac:dyDescent="0.25">
      <c r="D20" s="15" t="s">
        <v>63</v>
      </c>
      <c r="E20" s="10" t="s">
        <v>64</v>
      </c>
      <c r="F20" s="11" t="s">
        <v>62</v>
      </c>
      <c r="G20" s="12" t="s">
        <v>65</v>
      </c>
      <c r="H20" s="18"/>
      <c r="K20" s="15" t="s">
        <v>66</v>
      </c>
      <c r="L20" s="10" t="s">
        <v>64</v>
      </c>
      <c r="M20" s="11" t="s">
        <v>62</v>
      </c>
      <c r="N20" s="12" t="s">
        <v>27</v>
      </c>
      <c r="R20" s="15" t="s">
        <v>67</v>
      </c>
      <c r="S20" s="10" t="s">
        <v>61</v>
      </c>
      <c r="T20" s="11" t="s">
        <v>62</v>
      </c>
      <c r="U20" s="12" t="s">
        <v>27</v>
      </c>
      <c r="Y20" s="24" t="s">
        <v>79</v>
      </c>
      <c r="Z20" s="10" t="s">
        <v>61</v>
      </c>
      <c r="AA20" s="11" t="s">
        <v>62</v>
      </c>
      <c r="AB20" s="12" t="s">
        <v>27</v>
      </c>
      <c r="AC20" s="19"/>
      <c r="AD20" s="23" t="s">
        <v>78</v>
      </c>
    </row>
    <row r="21" spans="3:31" ht="25.5" customHeight="1" x14ac:dyDescent="0.25">
      <c r="D21" s="20"/>
      <c r="E21" s="16">
        <v>12</v>
      </c>
      <c r="F21" s="16">
        <v>5</v>
      </c>
      <c r="G21" s="16">
        <f>SUM(E21:F21)</f>
        <v>17</v>
      </c>
      <c r="H21" s="21"/>
      <c r="L21" s="16">
        <v>31</v>
      </c>
      <c r="M21" s="16">
        <v>15</v>
      </c>
      <c r="N21" s="16">
        <f>SUM(L21:M21)</f>
        <v>46</v>
      </c>
      <c r="R21" s="20"/>
      <c r="S21" s="16">
        <v>10</v>
      </c>
      <c r="T21" s="16">
        <v>17</v>
      </c>
      <c r="U21" s="16">
        <f>SUM(S21:T21)</f>
        <v>27</v>
      </c>
      <c r="Y21" s="20"/>
      <c r="Z21" s="16">
        <v>5</v>
      </c>
      <c r="AA21" s="16">
        <v>5</v>
      </c>
      <c r="AB21" s="16">
        <f>SUM(Z21:AA21)</f>
        <v>10</v>
      </c>
      <c r="AD21" s="22" t="s">
        <v>11</v>
      </c>
    </row>
    <row r="22" spans="3:31" x14ac:dyDescent="0.25">
      <c r="AD22" s="22" t="s">
        <v>70</v>
      </c>
    </row>
    <row r="23" spans="3:31" ht="17.25" customHeight="1" x14ac:dyDescent="0.25">
      <c r="AD23" s="22" t="s">
        <v>71</v>
      </c>
    </row>
    <row r="24" spans="3:31" x14ac:dyDescent="0.25">
      <c r="AD24" s="22" t="s">
        <v>72</v>
      </c>
    </row>
    <row r="25" spans="3:31" x14ac:dyDescent="0.25">
      <c r="AD25" s="22" t="s">
        <v>73</v>
      </c>
    </row>
    <row r="26" spans="3:31" x14ac:dyDescent="0.25">
      <c r="AD26" s="22" t="s">
        <v>74</v>
      </c>
    </row>
    <row r="27" spans="3:31" x14ac:dyDescent="0.25">
      <c r="AD27" s="22" t="s">
        <v>12</v>
      </c>
    </row>
    <row r="28" spans="3:31" x14ac:dyDescent="0.25">
      <c r="AD28" s="22" t="s">
        <v>75</v>
      </c>
    </row>
    <row r="29" spans="3:31" x14ac:dyDescent="0.25">
      <c r="AD29" s="22" t="s">
        <v>76</v>
      </c>
    </row>
    <row r="30" spans="3:31" x14ac:dyDescent="0.25">
      <c r="AD30" s="22" t="s">
        <v>77</v>
      </c>
    </row>
    <row r="38" ht="35.450000000000003" customHeight="1" x14ac:dyDescent="0.25"/>
    <row r="59" spans="2:2" x14ac:dyDescent="0.25">
      <c r="B59" s="140" t="s">
        <v>152</v>
      </c>
    </row>
  </sheetData>
  <mergeCells count="4">
    <mergeCell ref="C16:H17"/>
    <mergeCell ref="J16:O17"/>
    <mergeCell ref="Q16:V17"/>
    <mergeCell ref="X16:AE17"/>
  </mergeCells>
  <pageMargins left="0.7" right="0.7" top="0.75" bottom="0.75" header="0.3" footer="0.3"/>
  <pageSetup paperSize="9" scale="91" fitToWidth="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BK69"/>
  <sheetViews>
    <sheetView showGridLines="0" workbookViewId="0"/>
  </sheetViews>
  <sheetFormatPr baseColWidth="10" defaultRowHeight="15" x14ac:dyDescent="0.25"/>
  <cols>
    <col min="1" max="2" width="11.42578125" style="4"/>
    <col min="3" max="3" width="10.85546875" style="4" customWidth="1"/>
    <col min="4" max="4" width="26.5703125" style="4" customWidth="1"/>
    <col min="5" max="7" width="11.42578125" style="4"/>
    <col min="8" max="8" width="11.42578125" style="4" customWidth="1"/>
    <col min="9" max="9" width="11.42578125" style="4"/>
    <col min="10" max="10" width="13.7109375" style="4" customWidth="1"/>
    <col min="11" max="11" width="13.7109375" customWidth="1"/>
    <col min="12" max="12" width="13" style="4" customWidth="1"/>
    <col min="13" max="13" width="16.28515625" style="4" customWidth="1"/>
    <col min="14" max="14" width="0.28515625" style="4" customWidth="1"/>
    <col min="15" max="18" width="11" style="4" customWidth="1"/>
    <col min="19" max="19" width="11" customWidth="1"/>
    <col min="20" max="20" width="11.28515625" style="4" customWidth="1"/>
    <col min="21" max="21" width="14" style="4" customWidth="1"/>
    <col min="22" max="22" width="12.5703125" style="4" customWidth="1"/>
    <col min="23" max="25" width="11" style="4" customWidth="1"/>
    <col min="26" max="26" width="11" customWidth="1"/>
    <col min="27" max="27" width="11" style="4" customWidth="1"/>
    <col min="28" max="28" width="15.28515625" style="4" customWidth="1"/>
    <col min="29" max="29" width="12.42578125" style="4" customWidth="1"/>
    <col min="30" max="30" width="11" style="4" customWidth="1"/>
    <col min="31" max="31" width="11.5703125" style="4" customWidth="1"/>
    <col min="32" max="34" width="11" style="4" customWidth="1"/>
    <col min="35" max="35" width="31.5703125" style="4" customWidth="1"/>
    <col min="36" max="37" width="10.7109375" style="4" customWidth="1"/>
    <col min="38" max="40" width="11.42578125" style="4"/>
    <col min="41" max="41" width="27.85546875" style="4" customWidth="1"/>
    <col min="42" max="46" width="11.42578125" style="4"/>
    <col min="47" max="47" width="29.42578125" style="4" customWidth="1"/>
    <col min="48" max="48" width="9.28515625" style="4" customWidth="1"/>
    <col min="49" max="49" width="8.140625" style="4" customWidth="1"/>
    <col min="50" max="50" width="7.85546875" style="4" customWidth="1"/>
    <col min="51" max="51" width="7" style="4" customWidth="1"/>
    <col min="52" max="52" width="8" style="4" customWidth="1"/>
    <col min="53" max="53" width="8.28515625" style="4" customWidth="1"/>
    <col min="54" max="54" width="7" style="4" customWidth="1"/>
    <col min="55" max="55" width="8.140625" style="4" customWidth="1"/>
    <col min="56" max="62" width="11.42578125" style="4"/>
    <col min="63" max="63" width="3.140625" style="4" customWidth="1"/>
    <col min="64" max="64" width="5.85546875" style="4" customWidth="1"/>
    <col min="65" max="16384" width="11.42578125" style="4"/>
  </cols>
  <sheetData>
    <row r="15" spans="3:63" ht="15.75" thickBot="1" x14ac:dyDescent="0.3"/>
    <row r="16" spans="3:63" ht="15.75" customHeight="1" x14ac:dyDescent="0.25">
      <c r="C16" s="125" t="s">
        <v>130</v>
      </c>
      <c r="D16" s="125"/>
      <c r="E16" s="125"/>
      <c r="F16" s="125"/>
      <c r="G16" s="125"/>
      <c r="H16" s="125"/>
      <c r="I16" s="125"/>
      <c r="J16" s="125"/>
      <c r="L16" s="125" t="s">
        <v>131</v>
      </c>
      <c r="M16" s="125"/>
      <c r="N16" s="125"/>
      <c r="O16" s="125"/>
      <c r="P16" s="125"/>
      <c r="Q16" s="125"/>
      <c r="R16" s="125"/>
      <c r="T16" s="125" t="s">
        <v>132</v>
      </c>
      <c r="U16" s="125"/>
      <c r="V16" s="125"/>
      <c r="W16" s="125"/>
      <c r="X16" s="125"/>
      <c r="Y16" s="125"/>
      <c r="AA16" s="125" t="s">
        <v>133</v>
      </c>
      <c r="AB16" s="125"/>
      <c r="AC16" s="125"/>
      <c r="AD16" s="125"/>
      <c r="AE16" s="125"/>
      <c r="AF16" s="125"/>
      <c r="AH16" s="125" t="s">
        <v>134</v>
      </c>
      <c r="AI16" s="125"/>
      <c r="AJ16" s="125"/>
      <c r="AK16" s="125"/>
      <c r="AL16" s="125"/>
      <c r="AN16" s="125" t="s">
        <v>135</v>
      </c>
      <c r="AO16" s="125"/>
      <c r="AP16" s="125"/>
      <c r="AQ16" s="125"/>
      <c r="AR16" s="125"/>
      <c r="AT16" s="125" t="s">
        <v>136</v>
      </c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K16"/>
    </row>
    <row r="17" spans="1:60" ht="20.25" customHeight="1" thickBot="1" x14ac:dyDescent="0.3">
      <c r="C17" s="111"/>
      <c r="D17" s="111"/>
      <c r="E17" s="111"/>
      <c r="F17" s="111"/>
      <c r="G17" s="111"/>
      <c r="H17" s="111"/>
      <c r="I17" s="111"/>
      <c r="J17" s="111"/>
      <c r="L17" s="111"/>
      <c r="M17" s="111"/>
      <c r="N17" s="111"/>
      <c r="O17" s="111"/>
      <c r="P17" s="111"/>
      <c r="Q17" s="111"/>
      <c r="R17" s="111"/>
      <c r="T17" s="111"/>
      <c r="U17" s="111"/>
      <c r="V17" s="111"/>
      <c r="W17" s="111"/>
      <c r="X17" s="111"/>
      <c r="Y17" s="111"/>
      <c r="AA17" s="111"/>
      <c r="AB17" s="111"/>
      <c r="AC17" s="111"/>
      <c r="AD17" s="111"/>
      <c r="AE17" s="111"/>
      <c r="AF17" s="111"/>
      <c r="AH17" s="111"/>
      <c r="AI17" s="111"/>
      <c r="AJ17" s="111"/>
      <c r="AK17" s="111"/>
      <c r="AL17" s="111"/>
      <c r="AN17" s="111"/>
      <c r="AO17" s="111"/>
      <c r="AP17" s="111"/>
      <c r="AQ17" s="111"/>
      <c r="AR17" s="111"/>
      <c r="AT17" s="111"/>
      <c r="AU17" s="111"/>
      <c r="AV17" s="111"/>
      <c r="AW17" s="111"/>
      <c r="AX17" s="111"/>
      <c r="AY17" s="111"/>
      <c r="AZ17" s="111"/>
      <c r="BA17" s="111"/>
      <c r="BB17" s="111"/>
      <c r="BC17" s="111"/>
      <c r="BD17" s="111"/>
    </row>
    <row r="18" spans="1:60" ht="16.5" customHeight="1" x14ac:dyDescent="0.25">
      <c r="D18" s="104"/>
      <c r="E18" s="105"/>
      <c r="F18" s="105"/>
      <c r="G18" s="25"/>
      <c r="H18" s="25"/>
      <c r="I18" s="25"/>
      <c r="J18" s="25"/>
      <c r="L18" s="25"/>
      <c r="M18" s="104"/>
      <c r="N18" s="105"/>
      <c r="O18" s="105"/>
      <c r="P18" s="105"/>
      <c r="Q18" s="26"/>
      <c r="R18" s="26"/>
      <c r="T18" s="26"/>
      <c r="U18" s="104"/>
      <c r="V18" s="104"/>
      <c r="W18" s="105"/>
      <c r="X18" s="25"/>
      <c r="Y18" s="25"/>
      <c r="AB18" s="104"/>
      <c r="AC18" s="104"/>
      <c r="AD18" s="105"/>
      <c r="AE18" s="25"/>
      <c r="AF18" s="25"/>
      <c r="AG18" s="25"/>
      <c r="AH18" s="25"/>
      <c r="AI18" s="27"/>
      <c r="AJ18" s="27"/>
      <c r="AK18" s="28"/>
      <c r="AL18" s="29"/>
      <c r="AM18" s="29"/>
      <c r="AN18" s="29"/>
      <c r="AO18" s="104"/>
      <c r="AP18" s="105"/>
      <c r="AQ18" s="105"/>
      <c r="AU18" s="102"/>
      <c r="AV18" s="103"/>
      <c r="AW18" s="103"/>
      <c r="AX18" s="103"/>
      <c r="AY18" s="103"/>
      <c r="AZ18" s="103"/>
      <c r="BA18" s="103"/>
      <c r="BB18" s="103"/>
      <c r="BC18" s="103"/>
    </row>
    <row r="19" spans="1:60" x14ac:dyDescent="0.25">
      <c r="D19" s="30"/>
      <c r="E19" s="30"/>
      <c r="M19" s="30"/>
      <c r="N19" s="30"/>
      <c r="U19" s="30"/>
      <c r="V19" s="30"/>
      <c r="W19" s="30"/>
      <c r="X19" s="30"/>
      <c r="Y19" s="30"/>
      <c r="AB19" s="30"/>
      <c r="AC19" s="30"/>
      <c r="AD19" s="30"/>
      <c r="AE19" s="30"/>
      <c r="AF19" s="30"/>
      <c r="AG19" s="30"/>
      <c r="AH19" s="30"/>
      <c r="AO19" s="30"/>
      <c r="AP19" s="30"/>
    </row>
    <row r="20" spans="1:60" ht="45.75" thickBot="1" x14ac:dyDescent="0.3">
      <c r="D20" s="48" t="s">
        <v>111</v>
      </c>
      <c r="E20" s="48" t="s">
        <v>23</v>
      </c>
      <c r="F20" s="48" t="s">
        <v>22</v>
      </c>
      <c r="G20" s="48" t="s">
        <v>27</v>
      </c>
      <c r="H20" s="48" t="s">
        <v>49</v>
      </c>
      <c r="I20" s="48" t="s">
        <v>112</v>
      </c>
      <c r="J20" s="31"/>
      <c r="L20" s="31"/>
      <c r="M20" s="49" t="s">
        <v>16</v>
      </c>
      <c r="N20" s="50" t="s">
        <v>23</v>
      </c>
      <c r="O20" s="48" t="s">
        <v>22</v>
      </c>
      <c r="P20" s="48" t="s">
        <v>23</v>
      </c>
      <c r="Q20" s="48" t="s">
        <v>27</v>
      </c>
      <c r="U20" s="49" t="s">
        <v>16</v>
      </c>
      <c r="V20" s="48" t="s">
        <v>38</v>
      </c>
      <c r="W20" s="48" t="s">
        <v>23</v>
      </c>
      <c r="X20" s="48" t="s">
        <v>50</v>
      </c>
      <c r="Y20"/>
      <c r="AB20" s="49" t="s">
        <v>16</v>
      </c>
      <c r="AC20" s="48" t="s">
        <v>38</v>
      </c>
      <c r="AD20" s="48" t="s">
        <v>22</v>
      </c>
      <c r="AE20" s="48" t="s">
        <v>50</v>
      </c>
      <c r="AF20" s="31"/>
      <c r="AG20" s="31"/>
      <c r="AH20" s="31"/>
      <c r="AI20" s="49" t="s">
        <v>113</v>
      </c>
      <c r="AJ20" s="48" t="s">
        <v>23</v>
      </c>
      <c r="AK20" s="48" t="s">
        <v>22</v>
      </c>
      <c r="AL20"/>
      <c r="AM20"/>
      <c r="AO20" s="49" t="s">
        <v>113</v>
      </c>
      <c r="AP20" s="48" t="s">
        <v>23</v>
      </c>
      <c r="AQ20" s="48" t="s">
        <v>22</v>
      </c>
      <c r="AU20" s="127" t="s">
        <v>113</v>
      </c>
      <c r="AV20" s="127" t="s">
        <v>24</v>
      </c>
      <c r="AW20" s="127"/>
      <c r="AX20" s="127" t="s">
        <v>26</v>
      </c>
      <c r="AY20" s="127"/>
      <c r="AZ20" s="127" t="s">
        <v>83</v>
      </c>
      <c r="BA20" s="127"/>
      <c r="BB20" s="127" t="s">
        <v>84</v>
      </c>
      <c r="BC20" s="127"/>
    </row>
    <row r="21" spans="1:60" ht="15" customHeight="1" thickBot="1" x14ac:dyDescent="0.3">
      <c r="A21" s="33"/>
      <c r="B21" s="33"/>
      <c r="C21" s="44"/>
      <c r="D21" s="45" t="s">
        <v>82</v>
      </c>
      <c r="E21" s="46">
        <v>69</v>
      </c>
      <c r="F21" s="46">
        <v>106</v>
      </c>
      <c r="G21" s="46">
        <f>SUM(E21:F21)</f>
        <v>175</v>
      </c>
      <c r="H21" s="47">
        <f>E21/$G21</f>
        <v>0.39428571428571429</v>
      </c>
      <c r="I21" s="47">
        <f>F21/$G21</f>
        <v>0.60571428571428576</v>
      </c>
      <c r="J21" s="35"/>
      <c r="L21" s="35"/>
      <c r="M21" s="45" t="s">
        <v>28</v>
      </c>
      <c r="N21" s="46">
        <f t="shared" ref="N21:N29" si="0">-P21</f>
        <v>-28</v>
      </c>
      <c r="O21" s="46">
        <v>7</v>
      </c>
      <c r="P21" s="46">
        <v>28</v>
      </c>
      <c r="Q21" s="37">
        <f>SUM(O21:P21)</f>
        <v>35</v>
      </c>
      <c r="U21" s="45" t="s">
        <v>39</v>
      </c>
      <c r="V21" s="47">
        <v>0.8</v>
      </c>
      <c r="W21" s="46">
        <v>28</v>
      </c>
      <c r="X21" s="37">
        <f>W21+O21</f>
        <v>35</v>
      </c>
      <c r="Y21" s="35"/>
      <c r="AB21" s="45" t="s">
        <v>39</v>
      </c>
      <c r="AC21" s="47">
        <v>0.2</v>
      </c>
      <c r="AD21" s="46">
        <v>7</v>
      </c>
      <c r="AE21" s="37">
        <f>X21</f>
        <v>35</v>
      </c>
      <c r="AF21" s="35"/>
      <c r="AG21" s="35"/>
      <c r="AH21" s="35"/>
      <c r="AI21" s="45" t="s">
        <v>82</v>
      </c>
      <c r="AJ21" s="52">
        <v>30.36</v>
      </c>
      <c r="AK21" s="52">
        <v>32.93</v>
      </c>
      <c r="AO21" s="45" t="s">
        <v>82</v>
      </c>
      <c r="AP21" s="54">
        <v>56.89</v>
      </c>
      <c r="AQ21" s="37">
        <v>61</v>
      </c>
      <c r="AU21" s="127"/>
      <c r="AV21" s="128" t="s">
        <v>23</v>
      </c>
      <c r="AW21" s="128" t="s">
        <v>22</v>
      </c>
      <c r="AX21" s="128" t="s">
        <v>23</v>
      </c>
      <c r="AY21" s="128" t="s">
        <v>22</v>
      </c>
      <c r="AZ21" s="128" t="s">
        <v>23</v>
      </c>
      <c r="BA21" s="128" t="s">
        <v>22</v>
      </c>
      <c r="BB21" s="128" t="s">
        <v>23</v>
      </c>
      <c r="BC21" s="128" t="s">
        <v>22</v>
      </c>
      <c r="BF21" s="32" t="s">
        <v>27</v>
      </c>
      <c r="BG21" s="32" t="s">
        <v>23</v>
      </c>
      <c r="BH21" s="32" t="s">
        <v>22</v>
      </c>
    </row>
    <row r="22" spans="1:60" ht="15.75" thickBot="1" x14ac:dyDescent="0.3">
      <c r="A22" s="33"/>
      <c r="B22" s="33"/>
      <c r="C22" s="44"/>
      <c r="D22" s="42" t="s">
        <v>2</v>
      </c>
      <c r="E22" s="37">
        <v>268</v>
      </c>
      <c r="F22" s="37">
        <v>169</v>
      </c>
      <c r="G22" s="46">
        <f t="shared" ref="G22:G38" si="1">SUM(E22:F22)</f>
        <v>437</v>
      </c>
      <c r="H22" s="38">
        <f t="shared" ref="H22:H39" si="2">E22/G22</f>
        <v>0.61327231121281467</v>
      </c>
      <c r="I22" s="47">
        <f t="shared" ref="I22:I39" si="3">F22/$G22</f>
        <v>0.38672768878718533</v>
      </c>
      <c r="J22" s="35"/>
      <c r="L22" s="35"/>
      <c r="M22" s="42" t="s">
        <v>29</v>
      </c>
      <c r="N22" s="37">
        <f t="shared" si="0"/>
        <v>-150</v>
      </c>
      <c r="O22" s="37">
        <v>45</v>
      </c>
      <c r="P22" s="37">
        <v>150</v>
      </c>
      <c r="Q22" s="37">
        <f t="shared" ref="Q22:Q29" si="4">SUM(O22:P22)</f>
        <v>195</v>
      </c>
      <c r="U22" s="42" t="s">
        <v>40</v>
      </c>
      <c r="V22" s="38">
        <v>0.76</v>
      </c>
      <c r="W22" s="37">
        <v>429</v>
      </c>
      <c r="X22" s="37">
        <f>W22+O22+O23</f>
        <v>563</v>
      </c>
      <c r="Y22" s="35"/>
      <c r="AB22" s="42" t="s">
        <v>40</v>
      </c>
      <c r="AC22" s="38">
        <v>0.24</v>
      </c>
      <c r="AD22" s="37">
        <v>134</v>
      </c>
      <c r="AE22" s="37">
        <f>X22</f>
        <v>563</v>
      </c>
      <c r="AF22" s="35"/>
      <c r="AG22" s="35"/>
      <c r="AH22" s="35"/>
      <c r="AI22" s="42" t="s">
        <v>2</v>
      </c>
      <c r="AJ22" s="53">
        <v>16.04</v>
      </c>
      <c r="AK22" s="53">
        <v>21.6</v>
      </c>
      <c r="AO22" s="42" t="s">
        <v>2</v>
      </c>
      <c r="AP22" s="37">
        <v>46</v>
      </c>
      <c r="AQ22" s="54">
        <v>50.65</v>
      </c>
      <c r="AU22" s="45" t="s">
        <v>86</v>
      </c>
      <c r="AV22" s="126">
        <v>8</v>
      </c>
      <c r="AW22" s="46">
        <v>23</v>
      </c>
      <c r="AX22" s="126"/>
      <c r="AY22" s="46"/>
      <c r="AZ22" s="126"/>
      <c r="BA22" s="46">
        <v>2</v>
      </c>
      <c r="BB22" s="126"/>
      <c r="BC22" s="46"/>
      <c r="BF22" s="36">
        <f>SUM(BG22:BH22)</f>
        <v>123</v>
      </c>
      <c r="BG22" s="36">
        <v>46</v>
      </c>
      <c r="BH22" s="36">
        <v>77</v>
      </c>
    </row>
    <row r="23" spans="1:60" ht="15.75" thickBot="1" x14ac:dyDescent="0.3">
      <c r="A23" s="33"/>
      <c r="B23" s="33"/>
      <c r="C23" s="44"/>
      <c r="D23" s="42" t="s">
        <v>3</v>
      </c>
      <c r="E23" s="37">
        <v>40</v>
      </c>
      <c r="F23" s="37">
        <v>23</v>
      </c>
      <c r="G23" s="46">
        <f t="shared" si="1"/>
        <v>63</v>
      </c>
      <c r="H23" s="38">
        <f t="shared" si="2"/>
        <v>0.63492063492063489</v>
      </c>
      <c r="I23" s="47">
        <f t="shared" si="3"/>
        <v>0.36507936507936506</v>
      </c>
      <c r="J23" s="35"/>
      <c r="L23" s="35"/>
      <c r="M23" s="42" t="s">
        <v>30</v>
      </c>
      <c r="N23" s="37">
        <f t="shared" si="0"/>
        <v>-279</v>
      </c>
      <c r="O23" s="37">
        <v>89</v>
      </c>
      <c r="P23" s="37">
        <v>279</v>
      </c>
      <c r="Q23" s="37">
        <f t="shared" si="4"/>
        <v>368</v>
      </c>
      <c r="R23" s="34"/>
      <c r="U23" s="42" t="s">
        <v>19</v>
      </c>
      <c r="V23" s="38">
        <v>0.71</v>
      </c>
      <c r="W23" s="37">
        <v>597</v>
      </c>
      <c r="X23" s="37">
        <f>W23+O24+O25</f>
        <v>843</v>
      </c>
      <c r="Y23" s="35"/>
      <c r="AB23" s="42" t="s">
        <v>19</v>
      </c>
      <c r="AC23" s="38">
        <v>0.28999999999999998</v>
      </c>
      <c r="AD23" s="37">
        <v>246</v>
      </c>
      <c r="AE23" s="37">
        <f>X23</f>
        <v>843</v>
      </c>
      <c r="AF23" s="35"/>
      <c r="AG23" s="35"/>
      <c r="AH23" s="35"/>
      <c r="AI23" s="42" t="s">
        <v>3</v>
      </c>
      <c r="AJ23" s="53">
        <v>22.6</v>
      </c>
      <c r="AK23" s="53">
        <v>30.17</v>
      </c>
      <c r="AO23" s="42" t="s">
        <v>3</v>
      </c>
      <c r="AP23" s="37">
        <v>52</v>
      </c>
      <c r="AQ23" s="37">
        <v>59</v>
      </c>
      <c r="AU23" s="42" t="s">
        <v>2</v>
      </c>
      <c r="AV23" s="54"/>
      <c r="AW23" s="37"/>
      <c r="AX23" s="54">
        <v>1</v>
      </c>
      <c r="AY23" s="37"/>
      <c r="AZ23" s="54">
        <v>1</v>
      </c>
      <c r="BA23" s="37">
        <v>7</v>
      </c>
      <c r="BB23" s="54">
        <v>2</v>
      </c>
      <c r="BC23" s="37">
        <v>4</v>
      </c>
    </row>
    <row r="24" spans="1:60" ht="15.75" thickBot="1" x14ac:dyDescent="0.3">
      <c r="A24" s="33"/>
      <c r="B24" s="33"/>
      <c r="C24" s="44"/>
      <c r="D24" s="42" t="s">
        <v>4</v>
      </c>
      <c r="E24" s="37">
        <v>29</v>
      </c>
      <c r="F24" s="37">
        <v>23</v>
      </c>
      <c r="G24" s="46">
        <f t="shared" si="1"/>
        <v>52</v>
      </c>
      <c r="H24" s="38">
        <f t="shared" si="2"/>
        <v>0.55769230769230771</v>
      </c>
      <c r="I24" s="47">
        <f t="shared" si="3"/>
        <v>0.44230769230769229</v>
      </c>
      <c r="J24" s="35"/>
      <c r="L24" s="35"/>
      <c r="M24" s="42" t="s">
        <v>31</v>
      </c>
      <c r="N24" s="37">
        <f t="shared" si="0"/>
        <v>-336</v>
      </c>
      <c r="O24" s="37">
        <v>124</v>
      </c>
      <c r="P24" s="37">
        <v>336</v>
      </c>
      <c r="Q24" s="37">
        <f t="shared" si="4"/>
        <v>460</v>
      </c>
      <c r="U24" s="42" t="s">
        <v>20</v>
      </c>
      <c r="V24" s="38">
        <v>0.56000000000000005</v>
      </c>
      <c r="W24" s="37">
        <v>430</v>
      </c>
      <c r="X24" s="37">
        <f>W24+O26+O27</f>
        <v>766</v>
      </c>
      <c r="Y24" s="35"/>
      <c r="AB24" s="42" t="s">
        <v>20</v>
      </c>
      <c r="AC24" s="38">
        <v>0.44</v>
      </c>
      <c r="AD24" s="37">
        <v>336</v>
      </c>
      <c r="AE24" s="37">
        <f>X24</f>
        <v>766</v>
      </c>
      <c r="AF24" s="35"/>
      <c r="AG24" s="35"/>
      <c r="AH24" s="35"/>
      <c r="AI24" s="42" t="s">
        <v>4</v>
      </c>
      <c r="AJ24" s="53">
        <v>24.48</v>
      </c>
      <c r="AK24" s="53">
        <v>22.7</v>
      </c>
      <c r="AO24" s="42" t="s">
        <v>4</v>
      </c>
      <c r="AP24" s="37">
        <v>53</v>
      </c>
      <c r="AQ24" s="37">
        <v>52</v>
      </c>
      <c r="AU24" s="42" t="s">
        <v>3</v>
      </c>
      <c r="AV24" s="54"/>
      <c r="AW24" s="37"/>
      <c r="AX24" s="54"/>
      <c r="AY24" s="37">
        <v>1</v>
      </c>
      <c r="AZ24" s="54"/>
      <c r="BA24" s="37">
        <v>3</v>
      </c>
      <c r="BB24" s="54"/>
      <c r="BC24" s="37"/>
    </row>
    <row r="25" spans="1:60" ht="15.75" thickBot="1" x14ac:dyDescent="0.3">
      <c r="A25" s="33"/>
      <c r="B25" s="33"/>
      <c r="C25" s="44"/>
      <c r="D25" s="42" t="s">
        <v>5</v>
      </c>
      <c r="E25" s="37">
        <v>68</v>
      </c>
      <c r="F25" s="37">
        <v>52</v>
      </c>
      <c r="G25" s="46">
        <f t="shared" si="1"/>
        <v>120</v>
      </c>
      <c r="H25" s="38">
        <f t="shared" si="2"/>
        <v>0.56666666666666665</v>
      </c>
      <c r="I25" s="47">
        <f t="shared" si="3"/>
        <v>0.43333333333333335</v>
      </c>
      <c r="J25" s="35"/>
      <c r="L25" s="35"/>
      <c r="M25" s="42" t="s">
        <v>32</v>
      </c>
      <c r="N25" s="37">
        <f t="shared" si="0"/>
        <v>-261</v>
      </c>
      <c r="O25" s="37">
        <v>122</v>
      </c>
      <c r="P25" s="37">
        <v>261</v>
      </c>
      <c r="Q25" s="37">
        <f t="shared" si="4"/>
        <v>383</v>
      </c>
      <c r="U25" s="42" t="s">
        <v>21</v>
      </c>
      <c r="V25" s="38">
        <v>0.39</v>
      </c>
      <c r="W25" s="37">
        <v>101</v>
      </c>
      <c r="X25" s="37">
        <f>W25+O28+O29</f>
        <v>257</v>
      </c>
      <c r="Y25" s="35"/>
      <c r="AB25" s="42" t="s">
        <v>21</v>
      </c>
      <c r="AC25" s="38">
        <v>0.61</v>
      </c>
      <c r="AD25" s="37">
        <v>156</v>
      </c>
      <c r="AE25" s="37">
        <f>X25</f>
        <v>257</v>
      </c>
      <c r="AF25" s="35"/>
      <c r="AG25" s="35"/>
      <c r="AH25" s="35"/>
      <c r="AI25" s="42" t="s">
        <v>5</v>
      </c>
      <c r="AJ25" s="53">
        <v>11.43</v>
      </c>
      <c r="AK25" s="53">
        <v>15.29</v>
      </c>
      <c r="AO25" s="42" t="s">
        <v>5</v>
      </c>
      <c r="AP25" s="37">
        <v>42</v>
      </c>
      <c r="AQ25" s="37">
        <v>46</v>
      </c>
      <c r="AU25" s="42" t="s">
        <v>4</v>
      </c>
      <c r="AV25" s="54"/>
      <c r="AW25" s="37"/>
      <c r="AX25" s="54">
        <v>1</v>
      </c>
      <c r="AY25" s="37"/>
      <c r="AZ25" s="54"/>
      <c r="BA25" s="37"/>
      <c r="BB25" s="54">
        <v>1</v>
      </c>
      <c r="BC25" s="37"/>
    </row>
    <row r="26" spans="1:60" ht="15.75" thickBot="1" x14ac:dyDescent="0.3">
      <c r="A26" s="33"/>
      <c r="B26" s="33"/>
      <c r="C26" s="44"/>
      <c r="D26" s="42" t="s">
        <v>6</v>
      </c>
      <c r="E26" s="37">
        <v>17</v>
      </c>
      <c r="F26" s="37">
        <v>10</v>
      </c>
      <c r="G26" s="46">
        <f t="shared" si="1"/>
        <v>27</v>
      </c>
      <c r="H26" s="38">
        <f t="shared" si="2"/>
        <v>0.62962962962962965</v>
      </c>
      <c r="I26" s="47">
        <f t="shared" si="3"/>
        <v>0.37037037037037035</v>
      </c>
      <c r="J26" s="35"/>
      <c r="L26" s="35"/>
      <c r="M26" s="42" t="s">
        <v>33</v>
      </c>
      <c r="N26" s="37">
        <f t="shared" si="0"/>
        <v>-227</v>
      </c>
      <c r="O26" s="37">
        <v>131</v>
      </c>
      <c r="P26" s="37">
        <v>227</v>
      </c>
      <c r="Q26" s="37">
        <f t="shared" si="4"/>
        <v>358</v>
      </c>
      <c r="U26" s="39" t="s">
        <v>27</v>
      </c>
      <c r="V26" s="51">
        <f t="shared" ref="V26" si="5">W26/X26</f>
        <v>0.64326298701298701</v>
      </c>
      <c r="W26" s="40">
        <f>SUM(W21:W25)</f>
        <v>1585</v>
      </c>
      <c r="X26" s="40">
        <f>X21+X22+X23+X24+X25</f>
        <v>2464</v>
      </c>
      <c r="AB26" s="39" t="s">
        <v>27</v>
      </c>
      <c r="AC26" s="51">
        <f>AD26/AE26</f>
        <v>0.35673701298701299</v>
      </c>
      <c r="AD26" s="40">
        <f>SUM(AD21:AD25)</f>
        <v>879</v>
      </c>
      <c r="AE26" s="40">
        <f>AE21+AE22+AE23+AE24+AE25</f>
        <v>2464</v>
      </c>
      <c r="AI26" s="42" t="s">
        <v>6</v>
      </c>
      <c r="AJ26" s="53">
        <v>20.71</v>
      </c>
      <c r="AK26" s="53">
        <v>20.3</v>
      </c>
      <c r="AO26" s="42" t="s">
        <v>6</v>
      </c>
      <c r="AP26" s="37">
        <v>50</v>
      </c>
      <c r="AQ26" s="37">
        <v>50</v>
      </c>
      <c r="AU26" s="42" t="s">
        <v>5</v>
      </c>
      <c r="AV26" s="54"/>
      <c r="AW26" s="37"/>
      <c r="AX26" s="54"/>
      <c r="AY26" s="37">
        <v>1</v>
      </c>
      <c r="AZ26" s="54">
        <v>2</v>
      </c>
      <c r="BA26" s="37"/>
      <c r="BB26" s="54">
        <v>1</v>
      </c>
      <c r="BC26" s="37"/>
    </row>
    <row r="27" spans="1:60" ht="15.75" thickBot="1" x14ac:dyDescent="0.3">
      <c r="A27" s="33"/>
      <c r="B27" s="33"/>
      <c r="C27" s="44"/>
      <c r="D27" s="42" t="s">
        <v>44</v>
      </c>
      <c r="E27" s="37">
        <v>56</v>
      </c>
      <c r="F27" s="37">
        <v>30</v>
      </c>
      <c r="G27" s="46">
        <f t="shared" si="1"/>
        <v>86</v>
      </c>
      <c r="H27" s="38">
        <f t="shared" si="2"/>
        <v>0.65116279069767447</v>
      </c>
      <c r="I27" s="47">
        <f t="shared" si="3"/>
        <v>0.34883720930232559</v>
      </c>
      <c r="J27" s="35"/>
      <c r="L27" s="35"/>
      <c r="M27" s="45" t="s">
        <v>34</v>
      </c>
      <c r="N27" s="46">
        <f t="shared" si="0"/>
        <v>-203</v>
      </c>
      <c r="O27" s="46">
        <v>205</v>
      </c>
      <c r="P27" s="46">
        <v>203</v>
      </c>
      <c r="Q27" s="37">
        <f t="shared" si="4"/>
        <v>408</v>
      </c>
      <c r="R27" s="34"/>
      <c r="AI27" s="42" t="s">
        <v>44</v>
      </c>
      <c r="AJ27" s="53">
        <v>14.25</v>
      </c>
      <c r="AK27" s="53">
        <v>23.1</v>
      </c>
      <c r="AO27" s="42" t="s">
        <v>44</v>
      </c>
      <c r="AP27" s="37">
        <v>44</v>
      </c>
      <c r="AQ27" s="37">
        <v>52</v>
      </c>
      <c r="AU27" s="42" t="s">
        <v>6</v>
      </c>
      <c r="AV27" s="54"/>
      <c r="AW27" s="37"/>
      <c r="AX27" s="54">
        <v>1</v>
      </c>
      <c r="AY27" s="37"/>
      <c r="AZ27" s="54"/>
      <c r="BA27" s="37"/>
      <c r="BB27" s="54"/>
      <c r="BC27" s="37"/>
    </row>
    <row r="28" spans="1:60" ht="15.75" thickBot="1" x14ac:dyDescent="0.3">
      <c r="A28" s="33"/>
      <c r="B28" s="33"/>
      <c r="C28" s="44"/>
      <c r="D28" s="42" t="s">
        <v>46</v>
      </c>
      <c r="E28" s="37">
        <v>80</v>
      </c>
      <c r="F28" s="37">
        <v>48</v>
      </c>
      <c r="G28" s="46">
        <f t="shared" si="1"/>
        <v>128</v>
      </c>
      <c r="H28" s="38">
        <f t="shared" si="2"/>
        <v>0.625</v>
      </c>
      <c r="I28" s="47">
        <f t="shared" si="3"/>
        <v>0.375</v>
      </c>
      <c r="J28" s="35"/>
      <c r="L28" s="35"/>
      <c r="M28" s="42" t="s">
        <v>35</v>
      </c>
      <c r="N28" s="37">
        <f t="shared" si="0"/>
        <v>-83</v>
      </c>
      <c r="O28" s="37">
        <v>107</v>
      </c>
      <c r="P28" s="37">
        <v>83</v>
      </c>
      <c r="Q28" s="37">
        <f t="shared" si="4"/>
        <v>190</v>
      </c>
      <c r="AI28" s="42" t="s">
        <v>46</v>
      </c>
      <c r="AJ28" s="53">
        <v>19.399999999999999</v>
      </c>
      <c r="AK28" s="53">
        <v>25.25</v>
      </c>
      <c r="AO28" s="42" t="s">
        <v>46</v>
      </c>
      <c r="AP28" s="37">
        <v>49</v>
      </c>
      <c r="AQ28" s="37">
        <v>55</v>
      </c>
      <c r="AU28" s="42" t="s">
        <v>44</v>
      </c>
      <c r="AV28" s="54"/>
      <c r="AW28" s="37"/>
      <c r="AX28" s="54"/>
      <c r="AY28" s="37">
        <v>1</v>
      </c>
      <c r="AZ28" s="54">
        <v>2</v>
      </c>
      <c r="BA28" s="37">
        <v>3</v>
      </c>
      <c r="BB28" s="54"/>
      <c r="BC28" s="37"/>
    </row>
    <row r="29" spans="1:60" ht="15.75" thickBot="1" x14ac:dyDescent="0.3">
      <c r="A29" s="33"/>
      <c r="B29" s="33"/>
      <c r="C29" s="44"/>
      <c r="D29" s="42" t="s">
        <v>7</v>
      </c>
      <c r="E29" s="37">
        <v>267</v>
      </c>
      <c r="F29" s="37">
        <v>104</v>
      </c>
      <c r="G29" s="46">
        <f t="shared" si="1"/>
        <v>371</v>
      </c>
      <c r="H29" s="38">
        <f t="shared" si="2"/>
        <v>0.71967654986522911</v>
      </c>
      <c r="I29" s="47">
        <f t="shared" si="3"/>
        <v>0.28032345013477089</v>
      </c>
      <c r="J29" s="35"/>
      <c r="L29" s="35"/>
      <c r="M29" s="42" t="s">
        <v>36</v>
      </c>
      <c r="N29" s="37">
        <f t="shared" si="0"/>
        <v>-18</v>
      </c>
      <c r="O29" s="37">
        <v>49</v>
      </c>
      <c r="P29" s="37">
        <v>18</v>
      </c>
      <c r="Q29" s="37">
        <f t="shared" si="4"/>
        <v>67</v>
      </c>
      <c r="R29" s="34"/>
      <c r="AI29" s="42" t="s">
        <v>7</v>
      </c>
      <c r="AJ29" s="53">
        <v>13.2</v>
      </c>
      <c r="AK29" s="53">
        <v>16.68</v>
      </c>
      <c r="AO29" s="42" t="s">
        <v>7</v>
      </c>
      <c r="AP29" s="37">
        <v>46</v>
      </c>
      <c r="AQ29" s="37">
        <v>46</v>
      </c>
      <c r="AU29" s="42" t="s">
        <v>46</v>
      </c>
      <c r="AV29" s="54"/>
      <c r="AW29" s="37"/>
      <c r="AX29" s="54">
        <v>1</v>
      </c>
      <c r="AY29" s="37"/>
      <c r="AZ29" s="54">
        <v>3</v>
      </c>
      <c r="BA29" s="37">
        <v>6</v>
      </c>
      <c r="BB29" s="54"/>
      <c r="BC29" s="37">
        <v>1</v>
      </c>
    </row>
    <row r="30" spans="1:60" ht="15.75" thickBot="1" x14ac:dyDescent="0.3">
      <c r="A30" s="33"/>
      <c r="B30" s="33"/>
      <c r="C30" s="44"/>
      <c r="D30" s="42" t="s">
        <v>47</v>
      </c>
      <c r="E30" s="37">
        <v>154</v>
      </c>
      <c r="F30" s="37">
        <v>100</v>
      </c>
      <c r="G30" s="46">
        <f t="shared" si="1"/>
        <v>254</v>
      </c>
      <c r="H30" s="38">
        <f t="shared" si="2"/>
        <v>0.60629921259842523</v>
      </c>
      <c r="I30" s="47">
        <f t="shared" si="3"/>
        <v>0.39370078740157483</v>
      </c>
      <c r="J30" s="35"/>
      <c r="L30" s="35"/>
      <c r="M30" s="39" t="s">
        <v>27</v>
      </c>
      <c r="N30" s="40"/>
      <c r="O30" s="40">
        <f>O21+O22+O23+O24+O25+O26+O27+O28+O29</f>
        <v>879</v>
      </c>
      <c r="P30" s="40">
        <f>SUM(P21:P29)</f>
        <v>1585</v>
      </c>
      <c r="Q30" s="40">
        <f>SUM(Q21:Q29)</f>
        <v>2464</v>
      </c>
      <c r="AI30" s="42" t="s">
        <v>47</v>
      </c>
      <c r="AJ30" s="53">
        <v>16.87</v>
      </c>
      <c r="AK30" s="53">
        <v>22.54</v>
      </c>
      <c r="AO30" s="42" t="s">
        <v>47</v>
      </c>
      <c r="AP30" s="37">
        <v>47</v>
      </c>
      <c r="AQ30" s="37">
        <v>52</v>
      </c>
      <c r="AU30" s="42" t="s">
        <v>7</v>
      </c>
      <c r="AV30" s="54"/>
      <c r="AW30" s="37"/>
      <c r="AX30" s="54"/>
      <c r="AY30" s="37">
        <v>1</v>
      </c>
      <c r="AZ30" s="54">
        <v>2</v>
      </c>
      <c r="BA30" s="37">
        <v>2</v>
      </c>
      <c r="BB30" s="54">
        <v>4</v>
      </c>
      <c r="BC30" s="37">
        <v>2</v>
      </c>
    </row>
    <row r="31" spans="1:60" ht="15.75" thickBot="1" x14ac:dyDescent="0.3">
      <c r="A31" s="33"/>
      <c r="B31" s="33"/>
      <c r="C31" s="44"/>
      <c r="D31" s="42" t="s">
        <v>8</v>
      </c>
      <c r="E31" s="37">
        <v>34</v>
      </c>
      <c r="F31" s="37">
        <v>23</v>
      </c>
      <c r="G31" s="46">
        <f t="shared" si="1"/>
        <v>57</v>
      </c>
      <c r="H31" s="38">
        <f t="shared" si="2"/>
        <v>0.59649122807017541</v>
      </c>
      <c r="I31" s="47">
        <f t="shared" si="3"/>
        <v>0.40350877192982454</v>
      </c>
      <c r="J31" s="35"/>
      <c r="L31" s="35"/>
      <c r="AI31" s="42" t="s">
        <v>8</v>
      </c>
      <c r="AJ31" s="53">
        <v>14.59</v>
      </c>
      <c r="AK31" s="53">
        <v>23.57</v>
      </c>
      <c r="AO31" s="42" t="s">
        <v>8</v>
      </c>
      <c r="AP31" s="37">
        <v>44</v>
      </c>
      <c r="AQ31" s="37">
        <v>52</v>
      </c>
      <c r="AU31" s="42" t="s">
        <v>47</v>
      </c>
      <c r="AV31" s="54"/>
      <c r="AW31" s="37"/>
      <c r="AX31" s="54"/>
      <c r="AY31" s="37">
        <v>1</v>
      </c>
      <c r="AZ31" s="54">
        <v>1</v>
      </c>
      <c r="BA31" s="37">
        <v>2</v>
      </c>
      <c r="BB31" s="54">
        <v>2</v>
      </c>
      <c r="BC31" s="37">
        <v>1</v>
      </c>
    </row>
    <row r="32" spans="1:60" ht="15.75" thickBot="1" x14ac:dyDescent="0.3">
      <c r="A32" s="33"/>
      <c r="B32" s="33"/>
      <c r="C32" s="44"/>
      <c r="D32" s="42" t="s">
        <v>9</v>
      </c>
      <c r="E32" s="37">
        <v>93</v>
      </c>
      <c r="F32" s="37">
        <v>53</v>
      </c>
      <c r="G32" s="46">
        <f t="shared" si="1"/>
        <v>146</v>
      </c>
      <c r="H32" s="38">
        <f t="shared" si="2"/>
        <v>0.63698630136986301</v>
      </c>
      <c r="I32" s="47">
        <f t="shared" si="3"/>
        <v>0.36301369863013699</v>
      </c>
      <c r="J32" s="35"/>
      <c r="L32" s="35"/>
      <c r="AI32" s="42" t="s">
        <v>9</v>
      </c>
      <c r="AJ32" s="53">
        <v>16</v>
      </c>
      <c r="AK32" s="53">
        <v>21.49</v>
      </c>
      <c r="AO32" s="42" t="s">
        <v>9</v>
      </c>
      <c r="AP32" s="37">
        <v>47</v>
      </c>
      <c r="AQ32" s="37">
        <v>51</v>
      </c>
      <c r="AU32" s="42" t="s">
        <v>8</v>
      </c>
      <c r="AV32" s="54"/>
      <c r="AW32" s="37"/>
      <c r="AX32" s="54"/>
      <c r="AY32" s="37">
        <v>1</v>
      </c>
      <c r="AZ32" s="54">
        <v>1</v>
      </c>
      <c r="BA32" s="37">
        <v>1</v>
      </c>
      <c r="BB32" s="54">
        <v>1</v>
      </c>
      <c r="BC32" s="37"/>
    </row>
    <row r="33" spans="1:56" ht="15.75" thickBot="1" x14ac:dyDescent="0.3">
      <c r="A33" s="33"/>
      <c r="B33" s="33"/>
      <c r="C33" s="44"/>
      <c r="D33" s="42" t="s">
        <v>45</v>
      </c>
      <c r="E33" s="37">
        <v>36</v>
      </c>
      <c r="F33" s="37">
        <v>22</v>
      </c>
      <c r="G33" s="46">
        <f t="shared" si="1"/>
        <v>58</v>
      </c>
      <c r="H33" s="38">
        <f t="shared" si="2"/>
        <v>0.62068965517241381</v>
      </c>
      <c r="I33" s="47">
        <f t="shared" si="3"/>
        <v>0.37931034482758619</v>
      </c>
      <c r="J33" s="35"/>
      <c r="L33" s="35"/>
      <c r="AI33" s="42" t="s">
        <v>45</v>
      </c>
      <c r="AJ33" s="53">
        <v>15.11</v>
      </c>
      <c r="AK33" s="53">
        <v>19.59</v>
      </c>
      <c r="AO33" s="42" t="s">
        <v>45</v>
      </c>
      <c r="AP33" s="37">
        <v>45</v>
      </c>
      <c r="AQ33" s="37">
        <v>49</v>
      </c>
      <c r="AU33" s="42" t="s">
        <v>9</v>
      </c>
      <c r="AV33" s="54"/>
      <c r="AW33" s="37"/>
      <c r="AX33" s="54"/>
      <c r="AY33" s="37">
        <v>1</v>
      </c>
      <c r="AZ33" s="54"/>
      <c r="BA33" s="37">
        <v>4</v>
      </c>
      <c r="BB33" s="54">
        <v>1</v>
      </c>
      <c r="BC33" s="37">
        <v>2</v>
      </c>
    </row>
    <row r="34" spans="1:56" ht="15.75" thickBot="1" x14ac:dyDescent="0.3">
      <c r="A34" s="33"/>
      <c r="B34" s="33"/>
      <c r="C34" s="44"/>
      <c r="D34" s="42" t="s">
        <v>10</v>
      </c>
      <c r="E34" s="37">
        <v>7</v>
      </c>
      <c r="F34" s="37">
        <v>6</v>
      </c>
      <c r="G34" s="46">
        <f t="shared" si="1"/>
        <v>13</v>
      </c>
      <c r="H34" s="38">
        <f t="shared" si="2"/>
        <v>0.53846153846153844</v>
      </c>
      <c r="I34" s="47">
        <f t="shared" si="3"/>
        <v>0.46153846153846156</v>
      </c>
      <c r="J34" s="35"/>
      <c r="L34" s="35"/>
      <c r="AI34" s="42" t="s">
        <v>10</v>
      </c>
      <c r="AJ34" s="53">
        <v>23.86</v>
      </c>
      <c r="AK34" s="53">
        <v>19.829999999999998</v>
      </c>
      <c r="AO34" s="42" t="s">
        <v>10</v>
      </c>
      <c r="AP34" s="37">
        <v>51</v>
      </c>
      <c r="AQ34" s="37">
        <v>50</v>
      </c>
      <c r="AU34" s="45" t="s">
        <v>45</v>
      </c>
      <c r="AV34" s="54"/>
      <c r="AW34" s="37"/>
      <c r="AX34" s="54"/>
      <c r="AY34" s="37">
        <v>1</v>
      </c>
      <c r="AZ34" s="54"/>
      <c r="BA34" s="37"/>
      <c r="BB34" s="54">
        <v>1</v>
      </c>
      <c r="BC34" s="37"/>
    </row>
    <row r="35" spans="1:56" ht="15.75" thickBot="1" x14ac:dyDescent="0.3">
      <c r="A35" s="33"/>
      <c r="B35" s="33"/>
      <c r="C35" s="44"/>
      <c r="D35" s="42" t="s">
        <v>11</v>
      </c>
      <c r="E35" s="37">
        <v>240</v>
      </c>
      <c r="F35" s="37">
        <v>64</v>
      </c>
      <c r="G35" s="46">
        <f t="shared" si="1"/>
        <v>304</v>
      </c>
      <c r="H35" s="38">
        <f t="shared" si="2"/>
        <v>0.78947368421052633</v>
      </c>
      <c r="I35" s="47">
        <f t="shared" si="3"/>
        <v>0.21052631578947367</v>
      </c>
      <c r="J35" s="35"/>
      <c r="L35" s="35"/>
      <c r="AI35" s="42" t="s">
        <v>11</v>
      </c>
      <c r="AJ35" s="53">
        <v>19.079999999999998</v>
      </c>
      <c r="AK35" s="53">
        <v>20.329999999999998</v>
      </c>
      <c r="AO35" s="42" t="s">
        <v>11</v>
      </c>
      <c r="AP35" s="37">
        <v>49</v>
      </c>
      <c r="AQ35" s="37">
        <v>50</v>
      </c>
      <c r="AU35" s="42" t="s">
        <v>10</v>
      </c>
      <c r="AV35" s="54"/>
      <c r="AW35" s="37"/>
      <c r="AX35" s="54"/>
      <c r="AY35" s="37">
        <v>1</v>
      </c>
      <c r="AZ35" s="54"/>
      <c r="BA35" s="37"/>
      <c r="BB35" s="54"/>
      <c r="BC35" s="37"/>
    </row>
    <row r="36" spans="1:56" ht="15.75" thickBot="1" x14ac:dyDescent="0.3">
      <c r="A36" s="33"/>
      <c r="B36" s="33"/>
      <c r="C36" s="44"/>
      <c r="D36" s="42" t="s">
        <v>12</v>
      </c>
      <c r="E36" s="37">
        <v>37</v>
      </c>
      <c r="F36" s="37">
        <v>24</v>
      </c>
      <c r="G36" s="46">
        <f t="shared" si="1"/>
        <v>61</v>
      </c>
      <c r="H36" s="38">
        <f t="shared" si="2"/>
        <v>0.60655737704918034</v>
      </c>
      <c r="I36" s="47">
        <f t="shared" si="3"/>
        <v>0.39344262295081966</v>
      </c>
      <c r="J36" s="35"/>
      <c r="L36" s="35"/>
      <c r="AI36" s="42" t="s">
        <v>12</v>
      </c>
      <c r="AJ36" s="53">
        <v>16.11</v>
      </c>
      <c r="AK36" s="53">
        <v>21.04</v>
      </c>
      <c r="AO36" s="42" t="s">
        <v>12</v>
      </c>
      <c r="AP36" s="37">
        <v>47</v>
      </c>
      <c r="AQ36" s="37">
        <v>51</v>
      </c>
      <c r="AU36" s="42" t="s">
        <v>11</v>
      </c>
      <c r="AV36" s="54"/>
      <c r="AW36" s="37"/>
      <c r="AX36" s="54"/>
      <c r="AY36" s="37">
        <v>1</v>
      </c>
      <c r="AZ36" s="54">
        <v>1</v>
      </c>
      <c r="BA36" s="37"/>
      <c r="BB36" s="54">
        <v>3</v>
      </c>
      <c r="BC36" s="37"/>
    </row>
    <row r="37" spans="1:56" ht="15.75" thickBot="1" x14ac:dyDescent="0.3">
      <c r="A37" s="33"/>
      <c r="B37" s="33"/>
      <c r="C37" s="44"/>
      <c r="D37" s="42" t="s">
        <v>13</v>
      </c>
      <c r="E37" s="37">
        <v>15</v>
      </c>
      <c r="F37" s="37">
        <v>6</v>
      </c>
      <c r="G37" s="46">
        <f t="shared" si="1"/>
        <v>21</v>
      </c>
      <c r="H37" s="38">
        <f t="shared" si="2"/>
        <v>0.7142857142857143</v>
      </c>
      <c r="I37" s="47">
        <f t="shared" si="3"/>
        <v>0.2857142857142857</v>
      </c>
      <c r="J37" s="35"/>
      <c r="L37" s="35"/>
      <c r="AI37" s="42" t="s">
        <v>13</v>
      </c>
      <c r="AJ37" s="53">
        <v>23</v>
      </c>
      <c r="AK37" s="53">
        <v>20</v>
      </c>
      <c r="AO37" s="42" t="s">
        <v>13</v>
      </c>
      <c r="AP37" s="37">
        <v>51</v>
      </c>
      <c r="AQ37" s="37">
        <v>49</v>
      </c>
      <c r="AU37" s="42" t="s">
        <v>12</v>
      </c>
      <c r="AV37" s="54"/>
      <c r="AW37" s="37"/>
      <c r="AX37" s="54"/>
      <c r="AY37" s="37">
        <v>1</v>
      </c>
      <c r="AZ37" s="54"/>
      <c r="BA37" s="37"/>
      <c r="BB37" s="54">
        <v>1</v>
      </c>
      <c r="BC37" s="37"/>
    </row>
    <row r="38" spans="1:56" ht="15.75" thickBot="1" x14ac:dyDescent="0.3">
      <c r="A38" s="33"/>
      <c r="B38" s="33"/>
      <c r="C38" s="44"/>
      <c r="D38" s="43" t="s">
        <v>14</v>
      </c>
      <c r="E38" s="37">
        <v>73</v>
      </c>
      <c r="F38" s="37">
        <v>22</v>
      </c>
      <c r="G38" s="46">
        <f t="shared" si="1"/>
        <v>95</v>
      </c>
      <c r="H38" s="38">
        <f t="shared" si="2"/>
        <v>0.76842105263157889</v>
      </c>
      <c r="I38" s="47">
        <f t="shared" si="3"/>
        <v>0.23157894736842105</v>
      </c>
      <c r="J38" s="35"/>
      <c r="L38" s="35"/>
      <c r="AI38" s="42" t="s">
        <v>14</v>
      </c>
      <c r="AJ38" s="53">
        <v>13.32</v>
      </c>
      <c r="AK38" s="53">
        <v>14.45</v>
      </c>
      <c r="AO38" s="42" t="s">
        <v>14</v>
      </c>
      <c r="AP38" s="37">
        <v>43</v>
      </c>
      <c r="AQ38" s="37">
        <v>45</v>
      </c>
      <c r="AU38" s="42" t="s">
        <v>13</v>
      </c>
      <c r="AV38" s="54"/>
      <c r="AW38" s="37"/>
      <c r="AX38" s="54"/>
      <c r="AY38" s="37">
        <v>1</v>
      </c>
      <c r="AZ38" s="54"/>
      <c r="BA38" s="37"/>
      <c r="BB38" s="54"/>
      <c r="BC38" s="37"/>
    </row>
    <row r="39" spans="1:56" ht="15.75" thickBot="1" x14ac:dyDescent="0.3">
      <c r="D39" s="39" t="s">
        <v>27</v>
      </c>
      <c r="E39" s="40">
        <f>SUM(E21:E38)</f>
        <v>1583</v>
      </c>
      <c r="F39" s="40">
        <f>SUM(F21:F38)</f>
        <v>885</v>
      </c>
      <c r="G39" s="40">
        <f>SUM(G21:G38)</f>
        <v>2468</v>
      </c>
      <c r="H39" s="41">
        <f t="shared" si="2"/>
        <v>0.64141004862236628</v>
      </c>
      <c r="I39" s="41">
        <f t="shared" si="3"/>
        <v>0.35858995137763372</v>
      </c>
      <c r="AU39" s="42" t="s">
        <v>14</v>
      </c>
      <c r="AV39" s="54"/>
      <c r="AW39" s="37"/>
      <c r="AX39" s="54">
        <v>1</v>
      </c>
      <c r="AY39" s="37"/>
      <c r="AZ39" s="54">
        <v>2</v>
      </c>
      <c r="BA39" s="37">
        <v>1</v>
      </c>
      <c r="BB39" s="54"/>
      <c r="BC39" s="37"/>
    </row>
    <row r="40" spans="1:56" ht="15.75" thickBot="1" x14ac:dyDescent="0.3">
      <c r="AU40" s="39" t="s">
        <v>27</v>
      </c>
      <c r="AV40" s="40">
        <f>SUM(AV22:AV39)</f>
        <v>8</v>
      </c>
      <c r="AW40" s="40">
        <f t="shared" ref="AW40:BC40" si="6">SUM(AW22:AW39)</f>
        <v>23</v>
      </c>
      <c r="AX40" s="40">
        <f t="shared" si="6"/>
        <v>5</v>
      </c>
      <c r="AY40" s="40">
        <f t="shared" si="6"/>
        <v>12</v>
      </c>
      <c r="AZ40" s="40">
        <f t="shared" si="6"/>
        <v>15</v>
      </c>
      <c r="BA40" s="40">
        <f t="shared" si="6"/>
        <v>31</v>
      </c>
      <c r="BB40" s="40">
        <f t="shared" si="6"/>
        <v>17</v>
      </c>
      <c r="BC40" s="40">
        <f t="shared" si="6"/>
        <v>10</v>
      </c>
      <c r="BD40" s="34"/>
    </row>
    <row r="41" spans="1:56" x14ac:dyDescent="0.25">
      <c r="AV41" s="129">
        <f>SUM(AV40:AW40)</f>
        <v>31</v>
      </c>
      <c r="AW41" s="130"/>
      <c r="AX41" s="129">
        <f>SUM(AX40:AY40)</f>
        <v>17</v>
      </c>
      <c r="AY41" s="130"/>
      <c r="AZ41" s="129">
        <f>SUM(AZ40:BA40)</f>
        <v>46</v>
      </c>
      <c r="BA41" s="130"/>
      <c r="BB41" s="129">
        <f>SUM(BB40:BC40)</f>
        <v>27</v>
      </c>
      <c r="BC41" s="130"/>
    </row>
    <row r="42" spans="1:56" ht="48.75" customHeight="1" x14ac:dyDescent="0.25">
      <c r="AV42" s="127" t="s">
        <v>24</v>
      </c>
      <c r="AW42" s="127"/>
      <c r="AX42" s="132" t="s">
        <v>137</v>
      </c>
      <c r="AY42" s="133"/>
      <c r="AZ42" s="127" t="s">
        <v>85</v>
      </c>
      <c r="BA42" s="127"/>
      <c r="BB42" s="127" t="s">
        <v>25</v>
      </c>
      <c r="BC42" s="127"/>
    </row>
    <row r="43" spans="1:56" ht="15.75" customHeight="1" x14ac:dyDescent="0.25">
      <c r="AV43" s="131">
        <f>AV40/$AV$41</f>
        <v>0.25806451612903225</v>
      </c>
      <c r="AW43" s="131">
        <f>AW40/$AV$41</f>
        <v>0.74193548387096775</v>
      </c>
      <c r="AX43" s="131">
        <f>AX40/$AX$41</f>
        <v>0.29411764705882354</v>
      </c>
      <c r="AY43" s="131">
        <f>AY40/$AX$41</f>
        <v>0.70588235294117652</v>
      </c>
      <c r="AZ43" s="131">
        <f>AZ40/$AZ$41</f>
        <v>0.32608695652173914</v>
      </c>
      <c r="BA43" s="131">
        <f>BA40/$AZ$41</f>
        <v>0.67391304347826086</v>
      </c>
      <c r="BB43" s="131">
        <f>BB40/$BB$41</f>
        <v>0.62962962962962965</v>
      </c>
      <c r="BC43" s="131">
        <f>BC40/$BB$41</f>
        <v>0.37037037037037035</v>
      </c>
    </row>
    <row r="69" spans="2:2" x14ac:dyDescent="0.25">
      <c r="B69" s="140" t="s">
        <v>152</v>
      </c>
    </row>
  </sheetData>
  <mergeCells count="26">
    <mergeCell ref="AT16:BD17"/>
    <mergeCell ref="L16:R17"/>
    <mergeCell ref="T16:Y17"/>
    <mergeCell ref="AA16:AF17"/>
    <mergeCell ref="AH16:AL17"/>
    <mergeCell ref="AN16:AR17"/>
    <mergeCell ref="C16:J17"/>
    <mergeCell ref="AV41:AW41"/>
    <mergeCell ref="AX41:AY41"/>
    <mergeCell ref="AZ41:BA41"/>
    <mergeCell ref="BB41:BC41"/>
    <mergeCell ref="AV42:AW42"/>
    <mergeCell ref="AX42:AY42"/>
    <mergeCell ref="AZ42:BA42"/>
    <mergeCell ref="BB42:BC42"/>
    <mergeCell ref="AX20:AY20"/>
    <mergeCell ref="AZ20:BA20"/>
    <mergeCell ref="BB20:BC20"/>
    <mergeCell ref="AU18:BC18"/>
    <mergeCell ref="D18:F18"/>
    <mergeCell ref="M18:P18"/>
    <mergeCell ref="AO18:AQ18"/>
    <mergeCell ref="AV20:AW20"/>
    <mergeCell ref="U18:W18"/>
    <mergeCell ref="AB18:AD18"/>
    <mergeCell ref="AU20:AU21"/>
  </mergeCells>
  <phoneticPr fontId="0" type="noConversion"/>
  <pageMargins left="0.7" right="0.7" top="0.75" bottom="0.75" header="0.3" footer="0.3"/>
  <pageSetup paperSize="9" scale="98" fitToWidth="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66"/>
  <sheetViews>
    <sheetView showGridLines="0" workbookViewId="0"/>
  </sheetViews>
  <sheetFormatPr baseColWidth="10" defaultRowHeight="15" x14ac:dyDescent="0.25"/>
  <cols>
    <col min="1" max="3" width="11.5703125" customWidth="1"/>
    <col min="4" max="4" width="42.140625" customWidth="1"/>
    <col min="5" max="5" width="11.5703125" customWidth="1"/>
    <col min="6" max="6" width="9.85546875" customWidth="1"/>
    <col min="11" max="11" width="39" customWidth="1"/>
    <col min="12" max="12" width="14.140625" customWidth="1"/>
    <col min="15" max="15" width="11.28515625" customWidth="1"/>
    <col min="16" max="16" width="11.7109375" customWidth="1"/>
    <col min="17" max="17" width="8.85546875" customWidth="1"/>
    <col min="18" max="18" width="16.7109375" bestFit="1" customWidth="1"/>
    <col min="20" max="20" width="14.7109375" customWidth="1"/>
    <col min="30" max="30" width="3.140625" customWidth="1"/>
    <col min="31" max="31" width="5.85546875" customWidth="1"/>
    <col min="32" max="32" width="16.7109375" bestFit="1" customWidth="1"/>
  </cols>
  <sheetData>
    <row r="1" spans="3:21" ht="14.25" customHeight="1" x14ac:dyDescent="0.25"/>
    <row r="2" spans="3:21" ht="14.25" customHeight="1" x14ac:dyDescent="0.25"/>
    <row r="3" spans="3:21" ht="14.25" customHeight="1" x14ac:dyDescent="0.25"/>
    <row r="4" spans="3:21" ht="14.25" customHeight="1" x14ac:dyDescent="0.25"/>
    <row r="5" spans="3:21" ht="14.25" customHeight="1" x14ac:dyDescent="0.25"/>
    <row r="6" spans="3:21" ht="14.25" customHeight="1" x14ac:dyDescent="0.25"/>
    <row r="7" spans="3:21" ht="14.25" customHeight="1" x14ac:dyDescent="0.25"/>
    <row r="8" spans="3:21" ht="14.25" customHeight="1" x14ac:dyDescent="0.25"/>
    <row r="9" spans="3:21" ht="14.25" customHeight="1" x14ac:dyDescent="0.25">
      <c r="D9" s="1"/>
    </row>
    <row r="10" spans="3:21" ht="14.25" customHeight="1" x14ac:dyDescent="0.25"/>
    <row r="11" spans="3:21" ht="14.25" customHeight="1" x14ac:dyDescent="0.25"/>
    <row r="12" spans="3:21" ht="14.25" customHeight="1" x14ac:dyDescent="0.25"/>
    <row r="13" spans="3:21" ht="14.25" customHeight="1" x14ac:dyDescent="0.25"/>
    <row r="14" spans="3:21" ht="14.25" customHeight="1" x14ac:dyDescent="0.25"/>
    <row r="15" spans="3:21" ht="20.25" customHeight="1" thickBot="1" x14ac:dyDescent="0.3">
      <c r="F15" s="124"/>
      <c r="G15" s="3"/>
      <c r="H15" s="3"/>
    </row>
    <row r="16" spans="3:21" ht="20.25" customHeight="1" x14ac:dyDescent="0.25">
      <c r="C16" s="109" t="s">
        <v>127</v>
      </c>
      <c r="D16" s="109"/>
      <c r="E16" s="109"/>
      <c r="F16" s="110"/>
      <c r="G16" s="3"/>
      <c r="H16" s="3"/>
      <c r="J16" s="125" t="s">
        <v>128</v>
      </c>
      <c r="K16" s="125"/>
      <c r="L16" s="125"/>
      <c r="M16" s="125"/>
      <c r="Q16" s="125" t="s">
        <v>129</v>
      </c>
      <c r="R16" s="125"/>
      <c r="S16" s="125"/>
      <c r="T16" s="125"/>
      <c r="U16" s="125"/>
    </row>
    <row r="17" spans="3:21" ht="20.25" customHeight="1" thickBot="1" x14ac:dyDescent="0.3">
      <c r="C17" s="111"/>
      <c r="D17" s="111"/>
      <c r="E17" s="111"/>
      <c r="F17" s="111"/>
      <c r="G17" s="3"/>
      <c r="H17" s="3"/>
      <c r="J17" s="111"/>
      <c r="K17" s="111"/>
      <c r="L17" s="111"/>
      <c r="M17" s="111"/>
      <c r="Q17" s="111"/>
      <c r="R17" s="111"/>
      <c r="S17" s="111"/>
      <c r="T17" s="111"/>
      <c r="U17" s="111"/>
    </row>
    <row r="18" spans="3:21" ht="20.25" customHeight="1" x14ac:dyDescent="0.25"/>
    <row r="19" spans="3:21" x14ac:dyDescent="0.25">
      <c r="D19" s="2"/>
      <c r="E19" s="2"/>
      <c r="F19" s="2"/>
      <c r="R19" s="2"/>
      <c r="S19" s="2"/>
    </row>
    <row r="20" spans="3:21" ht="45.75" customHeight="1" x14ac:dyDescent="0.25">
      <c r="D20" s="48" t="s">
        <v>87</v>
      </c>
      <c r="E20" s="48" t="s">
        <v>1</v>
      </c>
      <c r="K20" s="48" t="s">
        <v>113</v>
      </c>
      <c r="L20" s="48" t="s">
        <v>15</v>
      </c>
      <c r="R20" s="48" t="s">
        <v>16</v>
      </c>
      <c r="S20" s="48" t="s">
        <v>17</v>
      </c>
      <c r="T20" s="48" t="s">
        <v>18</v>
      </c>
    </row>
    <row r="21" spans="3:21" ht="15.75" thickBot="1" x14ac:dyDescent="0.3">
      <c r="D21" s="45" t="s">
        <v>86</v>
      </c>
      <c r="E21" s="46">
        <v>59</v>
      </c>
      <c r="G21" s="78"/>
      <c r="H21" s="58"/>
      <c r="K21" s="45" t="s">
        <v>86</v>
      </c>
      <c r="L21" s="46">
        <v>32</v>
      </c>
      <c r="R21" s="45" t="s">
        <v>39</v>
      </c>
      <c r="S21" s="46">
        <v>31</v>
      </c>
      <c r="T21" s="47">
        <f>(S21)/S26</f>
        <v>1.2601626016260163E-2</v>
      </c>
    </row>
    <row r="22" spans="3:21" ht="15.75" thickBot="1" x14ac:dyDescent="0.3">
      <c r="D22" s="42" t="s">
        <v>2</v>
      </c>
      <c r="E22" s="37">
        <v>48</v>
      </c>
      <c r="K22" s="42" t="s">
        <v>2</v>
      </c>
      <c r="L22" s="37">
        <v>18</v>
      </c>
      <c r="M22" s="106"/>
      <c r="N22" s="106"/>
      <c r="R22" s="42" t="s">
        <v>40</v>
      </c>
      <c r="S22" s="37">
        <v>563</v>
      </c>
      <c r="T22" s="38">
        <f>(S22)/S26</f>
        <v>0.22886178861788617</v>
      </c>
    </row>
    <row r="23" spans="3:21" ht="15.75" thickBot="1" x14ac:dyDescent="0.3">
      <c r="D23" s="42" t="s">
        <v>3</v>
      </c>
      <c r="E23" s="37">
        <v>54</v>
      </c>
      <c r="K23" s="42" t="s">
        <v>3</v>
      </c>
      <c r="L23" s="37">
        <v>25</v>
      </c>
      <c r="R23" s="42" t="s">
        <v>19</v>
      </c>
      <c r="S23" s="37">
        <v>843</v>
      </c>
      <c r="T23" s="38">
        <f>(S23)/S26</f>
        <v>0.34268292682926832</v>
      </c>
    </row>
    <row r="24" spans="3:21" ht="14.45" customHeight="1" thickBot="1" x14ac:dyDescent="0.3">
      <c r="D24" s="42" t="s">
        <v>4</v>
      </c>
      <c r="E24" s="37">
        <v>52</v>
      </c>
      <c r="K24" s="42" t="s">
        <v>4</v>
      </c>
      <c r="L24" s="37">
        <v>24</v>
      </c>
      <c r="R24" s="42" t="s">
        <v>20</v>
      </c>
      <c r="S24" s="37">
        <v>766</v>
      </c>
      <c r="T24" s="38">
        <f>(S24)/S26</f>
        <v>0.31138211382113823</v>
      </c>
    </row>
    <row r="25" spans="3:21" ht="14.45" customHeight="1" thickBot="1" x14ac:dyDescent="0.3">
      <c r="D25" s="42" t="s">
        <v>5</v>
      </c>
      <c r="E25" s="37">
        <v>43</v>
      </c>
      <c r="K25" s="42" t="s">
        <v>5</v>
      </c>
      <c r="L25" s="37">
        <v>13</v>
      </c>
      <c r="R25" s="42" t="s">
        <v>21</v>
      </c>
      <c r="S25" s="37">
        <v>257</v>
      </c>
      <c r="T25" s="38">
        <f>(S25)/S26</f>
        <v>0.10447154471544716</v>
      </c>
    </row>
    <row r="26" spans="3:21" ht="14.45" customHeight="1" thickBot="1" x14ac:dyDescent="0.3">
      <c r="D26" s="42" t="s">
        <v>6</v>
      </c>
      <c r="E26" s="37">
        <v>50</v>
      </c>
      <c r="K26" s="42" t="s">
        <v>6</v>
      </c>
      <c r="L26" s="37">
        <v>21</v>
      </c>
      <c r="S26" s="37">
        <f>SUM(S21:S25)</f>
        <v>2460</v>
      </c>
      <c r="T26" s="38">
        <f>SUM(T21:T25)</f>
        <v>1</v>
      </c>
    </row>
    <row r="27" spans="3:21" ht="14.45" customHeight="1" thickBot="1" x14ac:dyDescent="0.3">
      <c r="D27" s="42" t="s">
        <v>44</v>
      </c>
      <c r="E27" s="37">
        <v>47</v>
      </c>
      <c r="K27" s="42" t="s">
        <v>44</v>
      </c>
      <c r="L27" s="37">
        <v>17</v>
      </c>
    </row>
    <row r="28" spans="3:21" ht="15.75" thickBot="1" x14ac:dyDescent="0.3">
      <c r="D28" s="42" t="s">
        <v>46</v>
      </c>
      <c r="E28" s="37">
        <v>51</v>
      </c>
      <c r="K28" s="42" t="s">
        <v>46</v>
      </c>
      <c r="L28" s="37">
        <v>22</v>
      </c>
    </row>
    <row r="29" spans="3:21" ht="15.75" thickBot="1" x14ac:dyDescent="0.3">
      <c r="D29" s="42" t="s">
        <v>7</v>
      </c>
      <c r="E29" s="37">
        <v>46</v>
      </c>
      <c r="K29" s="42" t="s">
        <v>7</v>
      </c>
      <c r="L29" s="37">
        <v>14</v>
      </c>
    </row>
    <row r="30" spans="3:21" ht="15.75" thickBot="1" x14ac:dyDescent="0.3">
      <c r="D30" s="42" t="s">
        <v>47</v>
      </c>
      <c r="E30" s="37">
        <v>49</v>
      </c>
      <c r="K30" s="42" t="s">
        <v>47</v>
      </c>
      <c r="L30" s="37">
        <v>19</v>
      </c>
    </row>
    <row r="31" spans="3:21" ht="15.75" thickBot="1" x14ac:dyDescent="0.3">
      <c r="D31" s="42" t="s">
        <v>8</v>
      </c>
      <c r="E31" s="37">
        <v>47</v>
      </c>
      <c r="K31" s="42" t="s">
        <v>8</v>
      </c>
      <c r="L31" s="37">
        <v>18</v>
      </c>
    </row>
    <row r="32" spans="3:21" ht="15.75" thickBot="1" x14ac:dyDescent="0.3">
      <c r="D32" s="42" t="s">
        <v>9</v>
      </c>
      <c r="E32" s="37">
        <v>48</v>
      </c>
      <c r="K32" s="42" t="s">
        <v>9</v>
      </c>
      <c r="L32" s="37">
        <v>18</v>
      </c>
    </row>
    <row r="33" spans="4:12" ht="15.75" thickBot="1" x14ac:dyDescent="0.3">
      <c r="D33" s="42" t="s">
        <v>45</v>
      </c>
      <c r="E33" s="37">
        <v>46</v>
      </c>
      <c r="K33" s="42" t="s">
        <v>45</v>
      </c>
      <c r="L33" s="37">
        <v>17</v>
      </c>
    </row>
    <row r="34" spans="4:12" ht="15.75" thickBot="1" x14ac:dyDescent="0.3">
      <c r="D34" s="42" t="s">
        <v>10</v>
      </c>
      <c r="E34" s="37">
        <v>50</v>
      </c>
      <c r="K34" s="42" t="s">
        <v>10</v>
      </c>
      <c r="L34" s="37">
        <v>22</v>
      </c>
    </row>
    <row r="35" spans="4:12" ht="15.75" thickBot="1" x14ac:dyDescent="0.3">
      <c r="D35" s="42" t="s">
        <v>11</v>
      </c>
      <c r="E35" s="37">
        <v>49</v>
      </c>
      <c r="K35" s="42" t="s">
        <v>11</v>
      </c>
      <c r="L35" s="37">
        <v>19</v>
      </c>
    </row>
    <row r="36" spans="4:12" ht="15.75" thickBot="1" x14ac:dyDescent="0.3">
      <c r="D36" s="42" t="s">
        <v>12</v>
      </c>
      <c r="E36" s="37">
        <v>49</v>
      </c>
      <c r="K36" s="42" t="s">
        <v>12</v>
      </c>
      <c r="L36" s="37">
        <v>18</v>
      </c>
    </row>
    <row r="37" spans="4:12" ht="15.75" thickBot="1" x14ac:dyDescent="0.3">
      <c r="D37" s="42" t="s">
        <v>13</v>
      </c>
      <c r="E37" s="37">
        <v>50</v>
      </c>
      <c r="K37" s="42" t="s">
        <v>13</v>
      </c>
      <c r="L37" s="37">
        <v>22</v>
      </c>
    </row>
    <row r="38" spans="4:12" ht="15.75" thickBot="1" x14ac:dyDescent="0.3">
      <c r="D38" s="42" t="s">
        <v>14</v>
      </c>
      <c r="E38" s="37">
        <v>44</v>
      </c>
      <c r="K38" s="42" t="s">
        <v>14</v>
      </c>
      <c r="L38" s="37">
        <v>14</v>
      </c>
    </row>
    <row r="39" spans="4:12" x14ac:dyDescent="0.25">
      <c r="D39" s="56"/>
      <c r="E39" s="57"/>
      <c r="K39" s="56"/>
      <c r="L39" s="57"/>
    </row>
    <row r="40" spans="4:12" x14ac:dyDescent="0.25">
      <c r="D40" s="56"/>
      <c r="E40" s="57"/>
      <c r="K40" s="56"/>
      <c r="L40" s="57"/>
    </row>
    <row r="66" spans="2:2" x14ac:dyDescent="0.25">
      <c r="B66" s="140" t="s">
        <v>152</v>
      </c>
    </row>
  </sheetData>
  <mergeCells count="4">
    <mergeCell ref="Q16:U17"/>
    <mergeCell ref="M22:N22"/>
    <mergeCell ref="C16:F17"/>
    <mergeCell ref="J16:M17"/>
  </mergeCells>
  <phoneticPr fontId="0" type="noConversion"/>
  <pageMargins left="0.7" right="0.7" top="0.75" bottom="0.75" header="0.3" footer="0.3"/>
  <pageSetup paperSize="9" fitToWidth="0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I49"/>
  <sheetViews>
    <sheetView showGridLines="0" workbookViewId="0"/>
  </sheetViews>
  <sheetFormatPr baseColWidth="10" defaultRowHeight="14.25" x14ac:dyDescent="0.2"/>
  <cols>
    <col min="1" max="1" width="9.42578125" style="4" customWidth="1"/>
    <col min="2" max="2" width="10.140625" style="4" customWidth="1"/>
    <col min="3" max="3" width="9.28515625" style="4" customWidth="1"/>
    <col min="4" max="4" width="39" style="4" customWidth="1"/>
    <col min="5" max="5" width="11.5703125" style="4" customWidth="1"/>
    <col min="6" max="6" width="13.85546875" style="4" customWidth="1"/>
    <col min="7" max="7" width="12.85546875" style="4" customWidth="1"/>
    <col min="8" max="8" width="12.5703125" style="4" customWidth="1"/>
    <col min="9" max="9" width="11.42578125" style="4" customWidth="1"/>
    <col min="10" max="16384" width="11.42578125" style="4"/>
  </cols>
  <sheetData>
    <row r="13" spans="4:8" ht="16.5" customHeight="1" x14ac:dyDescent="0.2"/>
    <row r="14" spans="4:8" ht="18" x14ac:dyDescent="0.2">
      <c r="D14" s="59"/>
    </row>
    <row r="15" spans="4:8" x14ac:dyDescent="0.2">
      <c r="D15" s="30"/>
      <c r="F15" s="30"/>
      <c r="G15" s="30"/>
    </row>
    <row r="16" spans="4:8" ht="45.75" customHeight="1" x14ac:dyDescent="0.2">
      <c r="D16" s="48" t="s">
        <v>113</v>
      </c>
      <c r="E16" s="48" t="s">
        <v>37</v>
      </c>
      <c r="F16" s="48" t="s">
        <v>59</v>
      </c>
      <c r="G16" s="48" t="s">
        <v>60</v>
      </c>
      <c r="H16" s="48" t="s">
        <v>38</v>
      </c>
    </row>
    <row r="17" spans="4:8" ht="15" thickBot="1" x14ac:dyDescent="0.25">
      <c r="D17" s="45" t="s">
        <v>88</v>
      </c>
      <c r="E17" s="46">
        <v>169</v>
      </c>
      <c r="F17" s="46">
        <v>13</v>
      </c>
      <c r="G17" s="46">
        <v>22</v>
      </c>
      <c r="H17" s="47">
        <f t="shared" ref="H17:H34" si="0">(F17+G17)/$E17</f>
        <v>0.20710059171597633</v>
      </c>
    </row>
    <row r="18" spans="4:8" ht="15" thickBot="1" x14ac:dyDescent="0.25">
      <c r="D18" s="42" t="s">
        <v>2</v>
      </c>
      <c r="E18" s="37">
        <v>440</v>
      </c>
      <c r="F18" s="37">
        <v>22</v>
      </c>
      <c r="G18" s="37">
        <v>15</v>
      </c>
      <c r="H18" s="47">
        <f t="shared" si="0"/>
        <v>8.4090909090909091E-2</v>
      </c>
    </row>
    <row r="19" spans="4:8" ht="15" thickBot="1" x14ac:dyDescent="0.25">
      <c r="D19" s="42" t="s">
        <v>3</v>
      </c>
      <c r="E19" s="37">
        <v>61</v>
      </c>
      <c r="F19" s="37">
        <v>1</v>
      </c>
      <c r="G19" s="37">
        <v>0</v>
      </c>
      <c r="H19" s="47">
        <f t="shared" si="0"/>
        <v>1.6393442622950821E-2</v>
      </c>
    </row>
    <row r="20" spans="4:8" ht="15" thickBot="1" x14ac:dyDescent="0.25">
      <c r="D20" s="42" t="s">
        <v>4</v>
      </c>
      <c r="E20" s="37">
        <v>51</v>
      </c>
      <c r="F20" s="37">
        <v>2</v>
      </c>
      <c r="G20" s="37">
        <v>4</v>
      </c>
      <c r="H20" s="47">
        <f t="shared" si="0"/>
        <v>0.11764705882352941</v>
      </c>
    </row>
    <row r="21" spans="4:8" ht="15" thickBot="1" x14ac:dyDescent="0.25">
      <c r="D21" s="42" t="s">
        <v>5</v>
      </c>
      <c r="E21" s="37">
        <v>122</v>
      </c>
      <c r="F21" s="37">
        <v>7</v>
      </c>
      <c r="G21" s="37">
        <v>7</v>
      </c>
      <c r="H21" s="47">
        <f t="shared" si="0"/>
        <v>0.11475409836065574</v>
      </c>
    </row>
    <row r="22" spans="4:8" ht="15" thickBot="1" x14ac:dyDescent="0.25">
      <c r="D22" s="42" t="s">
        <v>6</v>
      </c>
      <c r="E22" s="37">
        <v>28</v>
      </c>
      <c r="F22" s="37">
        <v>0</v>
      </c>
      <c r="G22" s="37">
        <v>0</v>
      </c>
      <c r="H22" s="47">
        <f t="shared" si="0"/>
        <v>0</v>
      </c>
    </row>
    <row r="23" spans="4:8" ht="15" thickBot="1" x14ac:dyDescent="0.25">
      <c r="D23" s="42" t="s">
        <v>44</v>
      </c>
      <c r="E23" s="37">
        <v>86</v>
      </c>
      <c r="F23" s="37">
        <v>1</v>
      </c>
      <c r="G23" s="37">
        <v>1</v>
      </c>
      <c r="H23" s="47">
        <f t="shared" si="0"/>
        <v>2.3255813953488372E-2</v>
      </c>
    </row>
    <row r="24" spans="4:8" ht="15" thickBot="1" x14ac:dyDescent="0.25">
      <c r="D24" s="42" t="s">
        <v>46</v>
      </c>
      <c r="E24" s="37">
        <v>128</v>
      </c>
      <c r="F24" s="37">
        <v>4</v>
      </c>
      <c r="G24" s="37">
        <v>4</v>
      </c>
      <c r="H24" s="47">
        <f t="shared" si="0"/>
        <v>6.25E-2</v>
      </c>
    </row>
    <row r="25" spans="4:8" ht="15" thickBot="1" x14ac:dyDescent="0.25">
      <c r="D25" s="42" t="s">
        <v>7</v>
      </c>
      <c r="E25" s="37">
        <v>390</v>
      </c>
      <c r="F25" s="37">
        <v>28</v>
      </c>
      <c r="G25" s="37">
        <v>21</v>
      </c>
      <c r="H25" s="47">
        <f t="shared" si="0"/>
        <v>0.12564102564102564</v>
      </c>
    </row>
    <row r="26" spans="4:8" ht="15" thickBot="1" x14ac:dyDescent="0.25">
      <c r="D26" s="42" t="s">
        <v>47</v>
      </c>
      <c r="E26" s="37">
        <v>256</v>
      </c>
      <c r="F26" s="37">
        <v>5</v>
      </c>
      <c r="G26" s="37">
        <v>6</v>
      </c>
      <c r="H26" s="47">
        <f t="shared" si="0"/>
        <v>4.296875E-2</v>
      </c>
    </row>
    <row r="27" spans="4:8" ht="15" thickBot="1" x14ac:dyDescent="0.25">
      <c r="D27" s="42" t="s">
        <v>8</v>
      </c>
      <c r="E27" s="37">
        <v>57</v>
      </c>
      <c r="F27" s="37">
        <v>0</v>
      </c>
      <c r="G27" s="37">
        <v>0</v>
      </c>
      <c r="H27" s="47">
        <f t="shared" si="0"/>
        <v>0</v>
      </c>
    </row>
    <row r="28" spans="4:8" ht="15" thickBot="1" x14ac:dyDescent="0.25">
      <c r="D28" s="42" t="s">
        <v>9</v>
      </c>
      <c r="E28" s="37">
        <v>148</v>
      </c>
      <c r="F28" s="37">
        <v>4</v>
      </c>
      <c r="G28" s="37">
        <v>3</v>
      </c>
      <c r="H28" s="47">
        <f t="shared" si="0"/>
        <v>4.72972972972973E-2</v>
      </c>
    </row>
    <row r="29" spans="4:8" ht="15" thickBot="1" x14ac:dyDescent="0.25">
      <c r="D29" s="42" t="s">
        <v>45</v>
      </c>
      <c r="E29" s="37">
        <v>59</v>
      </c>
      <c r="F29" s="37">
        <v>2</v>
      </c>
      <c r="G29" s="37">
        <v>3</v>
      </c>
      <c r="H29" s="47">
        <f t="shared" si="0"/>
        <v>8.4745762711864403E-2</v>
      </c>
    </row>
    <row r="30" spans="4:8" ht="15" thickBot="1" x14ac:dyDescent="0.25">
      <c r="D30" s="42" t="s">
        <v>10</v>
      </c>
      <c r="E30" s="37">
        <v>13</v>
      </c>
      <c r="F30" s="37">
        <v>1</v>
      </c>
      <c r="G30" s="37">
        <v>2</v>
      </c>
      <c r="H30" s="47">
        <f t="shared" si="0"/>
        <v>0.23076923076923078</v>
      </c>
    </row>
    <row r="31" spans="4:8" ht="15" thickBot="1" x14ac:dyDescent="0.25">
      <c r="D31" s="42" t="s">
        <v>11</v>
      </c>
      <c r="E31" s="37">
        <v>305</v>
      </c>
      <c r="F31" s="37">
        <v>10</v>
      </c>
      <c r="G31" s="37">
        <v>13</v>
      </c>
      <c r="H31" s="47">
        <f t="shared" si="0"/>
        <v>7.5409836065573776E-2</v>
      </c>
    </row>
    <row r="32" spans="4:8" ht="15" thickBot="1" x14ac:dyDescent="0.25">
      <c r="D32" s="42" t="s">
        <v>12</v>
      </c>
      <c r="E32" s="37">
        <v>61</v>
      </c>
      <c r="F32" s="37">
        <v>2</v>
      </c>
      <c r="G32" s="37">
        <v>1</v>
      </c>
      <c r="H32" s="47">
        <f t="shared" si="0"/>
        <v>4.9180327868852458E-2</v>
      </c>
    </row>
    <row r="33" spans="2:8" ht="15" thickBot="1" x14ac:dyDescent="0.25">
      <c r="D33" s="42" t="s">
        <v>13</v>
      </c>
      <c r="E33" s="37">
        <v>21</v>
      </c>
      <c r="F33" s="37">
        <v>0</v>
      </c>
      <c r="G33" s="37">
        <v>0</v>
      </c>
      <c r="H33" s="47">
        <f t="shared" si="0"/>
        <v>0</v>
      </c>
    </row>
    <row r="34" spans="2:8" ht="15" thickBot="1" x14ac:dyDescent="0.25">
      <c r="D34" s="42" t="s">
        <v>14</v>
      </c>
      <c r="E34" s="37">
        <v>96</v>
      </c>
      <c r="F34" s="37">
        <v>4</v>
      </c>
      <c r="G34" s="37">
        <v>4</v>
      </c>
      <c r="H34" s="47">
        <f t="shared" si="0"/>
        <v>8.3333333333333329E-2</v>
      </c>
    </row>
    <row r="35" spans="2:8" ht="15" x14ac:dyDescent="0.2">
      <c r="H35" s="60"/>
    </row>
    <row r="38" spans="2:8" x14ac:dyDescent="0.2">
      <c r="B38" s="140" t="s">
        <v>152</v>
      </c>
    </row>
    <row r="49" spans="9:9" x14ac:dyDescent="0.2">
      <c r="I49" s="61"/>
    </row>
  </sheetData>
  <phoneticPr fontId="0" type="noConversion"/>
  <pageMargins left="0.7" right="0.7" top="0.75" bottom="0.75" header="0.3" footer="0.3"/>
  <pageSetup paperSize="9" fitToWidth="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AG60"/>
  <sheetViews>
    <sheetView showGridLines="0" workbookViewId="0"/>
  </sheetViews>
  <sheetFormatPr baseColWidth="10" defaultRowHeight="14.25" x14ac:dyDescent="0.2"/>
  <cols>
    <col min="1" max="1" width="11" style="4" customWidth="1"/>
    <col min="2" max="2" width="10.140625" style="4" customWidth="1"/>
    <col min="3" max="3" width="39" style="4" customWidth="1"/>
    <col min="4" max="4" width="16.28515625" style="4" customWidth="1"/>
    <col min="5" max="5" width="11.42578125" style="4"/>
    <col min="6" max="6" width="16.42578125" style="4" bestFit="1" customWidth="1"/>
    <col min="7" max="7" width="12.7109375" style="4" bestFit="1" customWidth="1"/>
    <col min="8" max="8" width="17.28515625" style="4" bestFit="1" customWidth="1"/>
    <col min="9" max="16384" width="11.42578125" style="4"/>
  </cols>
  <sheetData>
    <row r="13" spans="2:16" ht="18" x14ac:dyDescent="0.2">
      <c r="C13" s="59"/>
      <c r="D13" s="59"/>
    </row>
    <row r="15" spans="2:16" ht="15" thickBot="1" x14ac:dyDescent="0.25">
      <c r="B15" s="80"/>
      <c r="C15" s="80"/>
      <c r="D15" s="80"/>
      <c r="E15" s="80"/>
      <c r="F15" s="80"/>
      <c r="G15" s="80"/>
      <c r="I15" s="80"/>
      <c r="J15" s="80"/>
      <c r="K15" s="80"/>
      <c r="L15" s="80"/>
      <c r="M15" s="80"/>
      <c r="N15" s="80"/>
      <c r="O15" s="80"/>
      <c r="P15" s="80"/>
    </row>
    <row r="16" spans="2:16" ht="32.25" customHeight="1" thickBot="1" x14ac:dyDescent="0.25">
      <c r="B16" s="107" t="s">
        <v>126</v>
      </c>
      <c r="C16" s="107"/>
      <c r="D16" s="107"/>
      <c r="E16" s="107"/>
      <c r="F16" s="107"/>
      <c r="G16" s="107"/>
      <c r="I16" s="107" t="s">
        <v>125</v>
      </c>
      <c r="J16" s="107"/>
      <c r="K16" s="107"/>
      <c r="L16" s="107"/>
      <c r="M16" s="107"/>
      <c r="N16" s="107"/>
      <c r="O16" s="107"/>
      <c r="P16" s="107"/>
    </row>
    <row r="17" spans="3:14" x14ac:dyDescent="0.2">
      <c r="C17" s="30"/>
      <c r="D17" s="30"/>
      <c r="E17" s="30"/>
      <c r="F17" s="30"/>
      <c r="G17" s="30"/>
    </row>
    <row r="18" spans="3:14" x14ac:dyDescent="0.2">
      <c r="H18" s="75"/>
      <c r="N18" s="74" t="s">
        <v>114</v>
      </c>
    </row>
    <row r="20" spans="3:14" ht="45.75" customHeight="1" thickBot="1" x14ac:dyDescent="0.25">
      <c r="C20" s="48" t="s">
        <v>115</v>
      </c>
      <c r="D20" s="48" t="s">
        <v>42</v>
      </c>
      <c r="E20" s="48" t="s">
        <v>41</v>
      </c>
      <c r="F20" s="48" t="s">
        <v>43</v>
      </c>
      <c r="G20" s="55"/>
    </row>
    <row r="21" spans="3:14" ht="15" thickBot="1" x14ac:dyDescent="0.25">
      <c r="C21" s="42" t="s">
        <v>2</v>
      </c>
      <c r="D21" s="76">
        <f>(E21/F21)*100000</f>
        <v>5.0932335634534729</v>
      </c>
      <c r="E21" s="37">
        <v>437</v>
      </c>
      <c r="F21" s="65">
        <v>8580011</v>
      </c>
      <c r="G21" s="62"/>
    </row>
    <row r="22" spans="3:14" ht="14.45" customHeight="1" thickBot="1" x14ac:dyDescent="0.25">
      <c r="C22" s="42" t="s">
        <v>3</v>
      </c>
      <c r="D22" s="76">
        <f t="shared" ref="D22:D38" si="0">(E22/F22)*100000</f>
        <v>4.797678837286341</v>
      </c>
      <c r="E22" s="37">
        <v>63</v>
      </c>
      <c r="F22" s="65">
        <v>1313135</v>
      </c>
      <c r="G22" s="62"/>
    </row>
    <row r="23" spans="3:14" ht="14.45" customHeight="1" thickBot="1" x14ac:dyDescent="0.25">
      <c r="C23" s="42" t="s">
        <v>4</v>
      </c>
      <c r="D23" s="76">
        <f t="shared" si="0"/>
        <v>5.0602165772695074</v>
      </c>
      <c r="E23" s="37">
        <v>52</v>
      </c>
      <c r="F23" s="65">
        <v>1027624</v>
      </c>
      <c r="G23" s="62"/>
    </row>
    <row r="24" spans="3:14" ht="14.45" customHeight="1" thickBot="1" x14ac:dyDescent="0.25">
      <c r="C24" s="42" t="s">
        <v>5</v>
      </c>
      <c r="D24" s="76">
        <f t="shared" si="0"/>
        <v>5.5120511812325681</v>
      </c>
      <c r="E24" s="37">
        <v>120</v>
      </c>
      <c r="F24" s="65">
        <v>2177048</v>
      </c>
      <c r="G24" s="62"/>
    </row>
    <row r="25" spans="3:14" ht="15" thickBot="1" x14ac:dyDescent="0.25">
      <c r="C25" s="42" t="s">
        <v>6</v>
      </c>
      <c r="D25" s="76">
        <f t="shared" si="0"/>
        <v>4.64480968322398</v>
      </c>
      <c r="E25" s="37">
        <v>27</v>
      </c>
      <c r="F25" s="65">
        <v>581294</v>
      </c>
      <c r="G25" s="62"/>
    </row>
    <row r="26" spans="3:14" ht="15" thickBot="1" x14ac:dyDescent="0.25">
      <c r="C26" s="42" t="s">
        <v>44</v>
      </c>
      <c r="D26" s="76">
        <f t="shared" si="0"/>
        <v>4.2310445514231807</v>
      </c>
      <c r="E26" s="37">
        <v>86</v>
      </c>
      <c r="F26" s="65">
        <v>2032595</v>
      </c>
      <c r="G26" s="62"/>
    </row>
    <row r="27" spans="3:14" ht="15" thickBot="1" x14ac:dyDescent="0.25">
      <c r="C27" s="42" t="s">
        <v>46</v>
      </c>
      <c r="D27" s="76">
        <f t="shared" si="0"/>
        <v>5.2924141512538885</v>
      </c>
      <c r="E27" s="37">
        <v>128</v>
      </c>
      <c r="F27" s="65">
        <v>2418556</v>
      </c>
      <c r="G27" s="62"/>
    </row>
    <row r="28" spans="3:14" ht="15" thickBot="1" x14ac:dyDescent="0.25">
      <c r="C28" s="42" t="s">
        <v>7</v>
      </c>
      <c r="D28" s="76">
        <f t="shared" si="0"/>
        <v>4.9541196442594906</v>
      </c>
      <c r="E28" s="37">
        <v>371</v>
      </c>
      <c r="F28" s="65">
        <v>7488717</v>
      </c>
      <c r="G28" s="62"/>
    </row>
    <row r="29" spans="3:14" ht="15" thickBot="1" x14ac:dyDescent="0.25">
      <c r="C29" s="42" t="s">
        <v>47</v>
      </c>
      <c r="D29" s="76">
        <f t="shared" si="0"/>
        <v>5.1352210864308256</v>
      </c>
      <c r="E29" s="37">
        <v>254</v>
      </c>
      <c r="F29" s="65">
        <v>4946233</v>
      </c>
      <c r="G29" s="62"/>
    </row>
    <row r="30" spans="3:14" ht="15" thickBot="1" x14ac:dyDescent="0.25">
      <c r="C30" s="42" t="s">
        <v>8</v>
      </c>
      <c r="D30" s="76">
        <f t="shared" si="0"/>
        <v>5.3248484520105039</v>
      </c>
      <c r="E30" s="37">
        <v>57</v>
      </c>
      <c r="F30" s="65">
        <v>1070453</v>
      </c>
      <c r="G30" s="62"/>
    </row>
    <row r="31" spans="3:14" ht="15" thickBot="1" x14ac:dyDescent="0.25">
      <c r="C31" s="42" t="s">
        <v>9</v>
      </c>
      <c r="D31" s="76">
        <f t="shared" si="0"/>
        <v>5.4011081150169673</v>
      </c>
      <c r="E31" s="37">
        <v>146</v>
      </c>
      <c r="F31" s="65">
        <v>2703149</v>
      </c>
      <c r="G31" s="62"/>
    </row>
    <row r="32" spans="3:14" ht="15" thickBot="1" x14ac:dyDescent="0.25">
      <c r="C32" s="42" t="s">
        <v>45</v>
      </c>
      <c r="D32" s="76">
        <f t="shared" si="0"/>
        <v>4.9703365174908711</v>
      </c>
      <c r="E32" s="37">
        <v>58</v>
      </c>
      <c r="F32" s="65">
        <v>1166923</v>
      </c>
      <c r="G32" s="62"/>
    </row>
    <row r="33" spans="2:33" ht="15" thickBot="1" x14ac:dyDescent="0.25">
      <c r="C33" s="42" t="s">
        <v>10</v>
      </c>
      <c r="D33" s="76">
        <f t="shared" si="0"/>
        <v>4.154894465680572</v>
      </c>
      <c r="E33" s="37">
        <v>13</v>
      </c>
      <c r="F33" s="65">
        <v>312884</v>
      </c>
      <c r="G33" s="62"/>
    </row>
    <row r="34" spans="2:33" ht="15" thickBot="1" x14ac:dyDescent="0.25">
      <c r="C34" s="42" t="s">
        <v>11</v>
      </c>
      <c r="D34" s="76">
        <f t="shared" si="0"/>
        <v>4.6415622276994695</v>
      </c>
      <c r="E34" s="37">
        <v>304</v>
      </c>
      <c r="F34" s="65">
        <v>6549519</v>
      </c>
      <c r="G34" s="62"/>
    </row>
    <row r="35" spans="2:33" ht="15" thickBot="1" x14ac:dyDescent="0.25">
      <c r="C35" s="42" t="s">
        <v>12</v>
      </c>
      <c r="D35" s="76">
        <f t="shared" si="0"/>
        <v>4.1339984778753145</v>
      </c>
      <c r="E35" s="37">
        <v>61</v>
      </c>
      <c r="F35" s="65">
        <v>1475569</v>
      </c>
      <c r="G35" s="62"/>
    </row>
    <row r="36" spans="2:33" ht="15" thickBot="1" x14ac:dyDescent="0.25">
      <c r="C36" s="42" t="s">
        <v>13</v>
      </c>
      <c r="D36" s="76">
        <f t="shared" si="0"/>
        <v>3.2614469020913641</v>
      </c>
      <c r="E36" s="37">
        <v>21</v>
      </c>
      <c r="F36" s="65">
        <v>643886</v>
      </c>
      <c r="G36" s="62"/>
    </row>
    <row r="37" spans="2:33" ht="15" thickBot="1" x14ac:dyDescent="0.25">
      <c r="C37" s="42" t="s">
        <v>14</v>
      </c>
      <c r="D37" s="76">
        <f t="shared" si="0"/>
        <v>4.3761297324388213</v>
      </c>
      <c r="E37" s="37">
        <v>95</v>
      </c>
      <c r="F37" s="65">
        <v>2170868</v>
      </c>
      <c r="G37" s="35"/>
    </row>
    <row r="38" spans="2:33" ht="15" thickBot="1" x14ac:dyDescent="0.25">
      <c r="C38" s="42" t="s">
        <v>27</v>
      </c>
      <c r="D38" s="76">
        <f t="shared" si="0"/>
        <v>4.9144352458752172</v>
      </c>
      <c r="E38" s="65">
        <f>SUM(E21:E37)</f>
        <v>2293</v>
      </c>
      <c r="F38" s="65">
        <f>SUM(F21:F37)</f>
        <v>46658464</v>
      </c>
      <c r="G38" s="35"/>
    </row>
    <row r="39" spans="2:33" ht="15" thickBot="1" x14ac:dyDescent="0.25">
      <c r="C39" s="56"/>
      <c r="D39" s="70"/>
      <c r="E39" s="71"/>
      <c r="F39" s="71"/>
      <c r="G39" s="35"/>
    </row>
    <row r="40" spans="2:33" ht="15" thickBot="1" x14ac:dyDescent="0.25">
      <c r="C40" s="35"/>
      <c r="D40" s="72"/>
      <c r="E40" s="35"/>
      <c r="F40" s="35"/>
      <c r="G40" s="35"/>
    </row>
    <row r="41" spans="2:33" ht="15.75" customHeight="1" thickBot="1" x14ac:dyDescent="0.25">
      <c r="C41" s="68" t="s">
        <v>48</v>
      </c>
      <c r="D41" s="108">
        <f>F38</f>
        <v>46658464</v>
      </c>
      <c r="E41" s="108"/>
      <c r="F41" s="108"/>
      <c r="G41" s="35"/>
    </row>
    <row r="42" spans="2:33" ht="15.75" customHeight="1" thickBot="1" x14ac:dyDescent="0.25">
      <c r="B42" s="66"/>
      <c r="C42" s="69" t="s">
        <v>41</v>
      </c>
      <c r="D42" s="108">
        <f>E38</f>
        <v>2293</v>
      </c>
      <c r="E42" s="108"/>
      <c r="F42" s="108"/>
      <c r="G42" s="35"/>
    </row>
    <row r="43" spans="2:33" x14ac:dyDescent="0.2">
      <c r="C43" s="67"/>
      <c r="D43" s="64"/>
      <c r="E43" s="34"/>
      <c r="AG43" s="34"/>
    </row>
    <row r="44" spans="2:33" x14ac:dyDescent="0.2">
      <c r="C44" s="63"/>
      <c r="D44" s="64"/>
      <c r="E44" s="34"/>
      <c r="AG44" s="34"/>
    </row>
    <row r="45" spans="2:33" x14ac:dyDescent="0.2">
      <c r="C45" s="73" t="s">
        <v>69</v>
      </c>
      <c r="AG45" s="34"/>
    </row>
    <row r="46" spans="2:33" x14ac:dyDescent="0.2">
      <c r="AG46" s="34"/>
    </row>
    <row r="47" spans="2:33" x14ac:dyDescent="0.2">
      <c r="AG47" s="34"/>
    </row>
    <row r="49" spans="2:33" x14ac:dyDescent="0.2">
      <c r="B49" s="140" t="s">
        <v>152</v>
      </c>
      <c r="AG49" s="34"/>
    </row>
    <row r="50" spans="2:33" x14ac:dyDescent="0.2">
      <c r="AG50" s="34"/>
    </row>
    <row r="51" spans="2:33" x14ac:dyDescent="0.2">
      <c r="AG51" s="34"/>
    </row>
    <row r="52" spans="2:33" x14ac:dyDescent="0.2">
      <c r="AG52" s="34"/>
    </row>
    <row r="53" spans="2:33" x14ac:dyDescent="0.2">
      <c r="AG53" s="34"/>
    </row>
    <row r="54" spans="2:33" x14ac:dyDescent="0.2">
      <c r="AG54" s="34"/>
    </row>
    <row r="55" spans="2:33" x14ac:dyDescent="0.2">
      <c r="AG55" s="34"/>
    </row>
    <row r="57" spans="2:33" x14ac:dyDescent="0.2">
      <c r="AG57" s="34"/>
    </row>
    <row r="58" spans="2:33" x14ac:dyDescent="0.2">
      <c r="AG58" s="34"/>
    </row>
    <row r="60" spans="2:33" x14ac:dyDescent="0.2">
      <c r="AG60" s="34"/>
    </row>
  </sheetData>
  <mergeCells count="4">
    <mergeCell ref="I16:P16"/>
    <mergeCell ref="D42:F42"/>
    <mergeCell ref="D41:F41"/>
    <mergeCell ref="B16:G16"/>
  </mergeCells>
  <phoneticPr fontId="0" type="noConversion"/>
  <pageMargins left="0.7" right="0.7" top="0.75" bottom="0.75" header="0.3" footer="0.3"/>
  <pageSetup paperSize="9" fitToWidth="0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AA38"/>
  <sheetViews>
    <sheetView showGridLines="0" workbookViewId="0"/>
  </sheetViews>
  <sheetFormatPr baseColWidth="10" defaultRowHeight="14.25" x14ac:dyDescent="0.2"/>
  <cols>
    <col min="1" max="3" width="11.42578125" style="4"/>
    <col min="4" max="4" width="25.28515625" style="4" customWidth="1"/>
    <col min="5" max="5" width="13.7109375" style="4" customWidth="1"/>
    <col min="6" max="13" width="11.42578125" style="4"/>
    <col min="14" max="14" width="13.7109375" style="4" customWidth="1"/>
    <col min="15" max="15" width="26.7109375" style="4" customWidth="1"/>
    <col min="16" max="16" width="12.5703125" style="4" customWidth="1"/>
    <col min="17" max="17" width="15.42578125" style="4" customWidth="1"/>
    <col min="18" max="18" width="13.42578125" style="4" customWidth="1"/>
    <col min="19" max="16384" width="11.42578125" style="4"/>
  </cols>
  <sheetData>
    <row r="11" spans="3:27" ht="15.75" customHeight="1" x14ac:dyDescent="0.2"/>
    <row r="15" spans="3:27" ht="15.75" thickBot="1" x14ac:dyDescent="0.3">
      <c r="D15"/>
      <c r="F15" s="80"/>
      <c r="G15" s="79"/>
      <c r="I15" s="80"/>
      <c r="J15" s="80"/>
    </row>
    <row r="16" spans="3:27" ht="18.75" customHeight="1" x14ac:dyDescent="0.25">
      <c r="C16" s="109" t="s">
        <v>116</v>
      </c>
      <c r="D16" s="109"/>
      <c r="E16" s="109"/>
      <c r="F16" s="110"/>
      <c r="G16" s="109"/>
      <c r="H16" s="109"/>
      <c r="I16" s="110"/>
      <c r="J16" s="110"/>
      <c r="K16" s="109"/>
      <c r="L16"/>
      <c r="M16"/>
      <c r="N16" s="112" t="s">
        <v>117</v>
      </c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/>
      <c r="Z16"/>
      <c r="AA16"/>
    </row>
    <row r="17" spans="3:24" ht="15" customHeight="1" thickBot="1" x14ac:dyDescent="0.3">
      <c r="C17" s="111"/>
      <c r="D17" s="111"/>
      <c r="E17" s="111"/>
      <c r="F17" s="111"/>
      <c r="G17" s="111"/>
      <c r="H17" s="111"/>
      <c r="I17" s="111"/>
      <c r="J17" s="111"/>
      <c r="K17" s="111"/>
      <c r="L17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</row>
    <row r="18" spans="3:24" x14ac:dyDescent="0.2">
      <c r="D18" s="104"/>
      <c r="E18" s="105"/>
      <c r="F18" s="105"/>
      <c r="G18" s="105"/>
      <c r="H18" s="105"/>
      <c r="I18" s="105"/>
      <c r="J18" s="105"/>
      <c r="K18" s="105"/>
      <c r="L18" s="105"/>
      <c r="M18" s="105"/>
      <c r="O18" s="104"/>
      <c r="P18" s="105"/>
      <c r="Q18" s="105"/>
      <c r="R18" s="105"/>
    </row>
    <row r="20" spans="3:24" ht="48" customHeight="1" thickBot="1" x14ac:dyDescent="0.25">
      <c r="D20" s="48" t="s">
        <v>51</v>
      </c>
      <c r="E20" s="48" t="s">
        <v>58</v>
      </c>
      <c r="O20" s="48" t="s">
        <v>0</v>
      </c>
      <c r="P20" s="48" t="s">
        <v>38</v>
      </c>
      <c r="Q20" s="48" t="s">
        <v>68</v>
      </c>
      <c r="R20" s="48" t="s">
        <v>41</v>
      </c>
    </row>
    <row r="21" spans="3:24" ht="15" thickBot="1" x14ac:dyDescent="0.25">
      <c r="D21" s="42" t="s">
        <v>52</v>
      </c>
      <c r="E21" s="37">
        <v>2449</v>
      </c>
      <c r="O21" s="42" t="s">
        <v>2</v>
      </c>
      <c r="P21" s="38">
        <f>Q21/R21</f>
        <v>0.20594965675057209</v>
      </c>
      <c r="Q21" s="37">
        <v>90</v>
      </c>
      <c r="R21" s="37">
        <v>437</v>
      </c>
    </row>
    <row r="22" spans="3:24" ht="15" thickBot="1" x14ac:dyDescent="0.25">
      <c r="D22" s="42" t="s">
        <v>53</v>
      </c>
      <c r="E22" s="37">
        <v>33</v>
      </c>
      <c r="O22" s="42" t="s">
        <v>3</v>
      </c>
      <c r="P22" s="38">
        <f t="shared" ref="P22:P38" si="0">Q22/R22</f>
        <v>0.15873015873015872</v>
      </c>
      <c r="Q22" s="37">
        <v>10</v>
      </c>
      <c r="R22" s="37">
        <v>63</v>
      </c>
    </row>
    <row r="23" spans="3:24" ht="14.45" customHeight="1" thickBot="1" x14ac:dyDescent="0.25">
      <c r="D23" s="42" t="s">
        <v>54</v>
      </c>
      <c r="E23" s="37">
        <v>6</v>
      </c>
      <c r="O23" s="42" t="s">
        <v>4</v>
      </c>
      <c r="P23" s="38">
        <f t="shared" si="0"/>
        <v>0.19230769230769232</v>
      </c>
      <c r="Q23" s="37">
        <v>10</v>
      </c>
      <c r="R23" s="37">
        <v>52</v>
      </c>
    </row>
    <row r="24" spans="3:24" ht="15" thickBot="1" x14ac:dyDescent="0.25">
      <c r="D24" s="42" t="s">
        <v>55</v>
      </c>
      <c r="E24" s="37">
        <v>54</v>
      </c>
      <c r="O24" s="42" t="s">
        <v>5</v>
      </c>
      <c r="P24" s="38">
        <f t="shared" si="0"/>
        <v>0.17499999999999999</v>
      </c>
      <c r="Q24" s="37">
        <v>21</v>
      </c>
      <c r="R24" s="37">
        <v>120</v>
      </c>
    </row>
    <row r="25" spans="3:24" ht="15" thickBot="1" x14ac:dyDescent="0.25">
      <c r="D25" s="42" t="s">
        <v>56</v>
      </c>
      <c r="E25" s="37">
        <v>28</v>
      </c>
      <c r="O25" s="42" t="s">
        <v>6</v>
      </c>
      <c r="P25" s="38">
        <f t="shared" si="0"/>
        <v>3.7037037037037035E-2</v>
      </c>
      <c r="Q25" s="37">
        <v>1</v>
      </c>
      <c r="R25" s="37">
        <v>27</v>
      </c>
    </row>
    <row r="26" spans="3:24" ht="15" thickBot="1" x14ac:dyDescent="0.25">
      <c r="D26" s="42" t="s">
        <v>57</v>
      </c>
      <c r="E26" s="37">
        <v>32</v>
      </c>
      <c r="O26" s="42" t="s">
        <v>44</v>
      </c>
      <c r="P26" s="38">
        <f t="shared" si="0"/>
        <v>0.38372093023255816</v>
      </c>
      <c r="Q26" s="37">
        <v>33</v>
      </c>
      <c r="R26" s="37">
        <v>86</v>
      </c>
    </row>
    <row r="27" spans="3:24" ht="15" thickBot="1" x14ac:dyDescent="0.25">
      <c r="O27" s="42" t="s">
        <v>46</v>
      </c>
      <c r="P27" s="38">
        <f t="shared" si="0"/>
        <v>0.2109375</v>
      </c>
      <c r="Q27" s="37">
        <v>27</v>
      </c>
      <c r="R27" s="37">
        <v>128</v>
      </c>
    </row>
    <row r="28" spans="3:24" ht="15" thickBot="1" x14ac:dyDescent="0.25">
      <c r="O28" s="42" t="s">
        <v>7</v>
      </c>
      <c r="P28" s="38">
        <f t="shared" si="0"/>
        <v>0.29110512129380056</v>
      </c>
      <c r="Q28" s="37">
        <v>108</v>
      </c>
      <c r="R28" s="37">
        <v>371</v>
      </c>
    </row>
    <row r="29" spans="3:24" ht="16.5" customHeight="1" thickBot="1" x14ac:dyDescent="0.25">
      <c r="O29" s="42" t="s">
        <v>47</v>
      </c>
      <c r="P29" s="38">
        <f t="shared" si="0"/>
        <v>0.12598425196850394</v>
      </c>
      <c r="Q29" s="37">
        <v>32</v>
      </c>
      <c r="R29" s="37">
        <v>254</v>
      </c>
    </row>
    <row r="30" spans="3:24" ht="15" thickBot="1" x14ac:dyDescent="0.25">
      <c r="O30" s="42" t="s">
        <v>8</v>
      </c>
      <c r="P30" s="38">
        <f t="shared" si="0"/>
        <v>0.19298245614035087</v>
      </c>
      <c r="Q30" s="37">
        <v>11</v>
      </c>
      <c r="R30" s="37">
        <v>57</v>
      </c>
    </row>
    <row r="31" spans="3:24" ht="15" thickBot="1" x14ac:dyDescent="0.25">
      <c r="O31" s="42" t="s">
        <v>9</v>
      </c>
      <c r="P31" s="38">
        <f t="shared" si="0"/>
        <v>0.17123287671232876</v>
      </c>
      <c r="Q31" s="37">
        <v>25</v>
      </c>
      <c r="R31" s="37">
        <v>146</v>
      </c>
    </row>
    <row r="32" spans="3:24" ht="15" thickBot="1" x14ac:dyDescent="0.25">
      <c r="O32" s="42" t="s">
        <v>45</v>
      </c>
      <c r="P32" s="38">
        <f t="shared" si="0"/>
        <v>0.31034482758620691</v>
      </c>
      <c r="Q32" s="37">
        <v>18</v>
      </c>
      <c r="R32" s="37">
        <v>58</v>
      </c>
    </row>
    <row r="33" spans="2:18" ht="15" thickBot="1" x14ac:dyDescent="0.25">
      <c r="O33" s="42" t="s">
        <v>10</v>
      </c>
      <c r="P33" s="38">
        <f t="shared" si="0"/>
        <v>0.15384615384615385</v>
      </c>
      <c r="Q33" s="37">
        <v>2</v>
      </c>
      <c r="R33" s="37">
        <v>13</v>
      </c>
    </row>
    <row r="34" spans="2:18" ht="15" thickBot="1" x14ac:dyDescent="0.25">
      <c r="O34" s="42" t="s">
        <v>11</v>
      </c>
      <c r="P34" s="38">
        <f t="shared" si="0"/>
        <v>0.20394736842105263</v>
      </c>
      <c r="Q34" s="37">
        <v>62</v>
      </c>
      <c r="R34" s="37">
        <v>304</v>
      </c>
    </row>
    <row r="35" spans="2:18" ht="15" thickBot="1" x14ac:dyDescent="0.25">
      <c r="O35" s="42" t="s">
        <v>12</v>
      </c>
      <c r="P35" s="38">
        <f t="shared" si="0"/>
        <v>0.26229508196721313</v>
      </c>
      <c r="Q35" s="37">
        <v>16</v>
      </c>
      <c r="R35" s="37">
        <v>61</v>
      </c>
    </row>
    <row r="36" spans="2:18" ht="15" thickBot="1" x14ac:dyDescent="0.25">
      <c r="O36" s="42" t="s">
        <v>13</v>
      </c>
      <c r="P36" s="38">
        <f t="shared" si="0"/>
        <v>4.7619047619047616E-2</v>
      </c>
      <c r="Q36" s="37">
        <v>1</v>
      </c>
      <c r="R36" s="37">
        <v>21</v>
      </c>
    </row>
    <row r="37" spans="2:18" ht="15" thickBot="1" x14ac:dyDescent="0.25">
      <c r="O37" s="42" t="s">
        <v>14</v>
      </c>
      <c r="P37" s="38">
        <f t="shared" si="0"/>
        <v>0.35789473684210527</v>
      </c>
      <c r="Q37" s="37">
        <v>34</v>
      </c>
      <c r="R37" s="37">
        <v>95</v>
      </c>
    </row>
    <row r="38" spans="2:18" ht="15" thickBot="1" x14ac:dyDescent="0.25">
      <c r="B38" s="140" t="s">
        <v>152</v>
      </c>
      <c r="O38" s="42" t="s">
        <v>27</v>
      </c>
      <c r="P38" s="38">
        <f t="shared" si="0"/>
        <v>0.21849105974705627</v>
      </c>
      <c r="Q38" s="65">
        <f>SUM(Q21:Q37)</f>
        <v>501</v>
      </c>
      <c r="R38" s="65">
        <f>SUM(R21:R37)</f>
        <v>2293</v>
      </c>
    </row>
  </sheetData>
  <mergeCells count="4">
    <mergeCell ref="D18:M18"/>
    <mergeCell ref="O18:R18"/>
    <mergeCell ref="C16:K17"/>
    <mergeCell ref="N16:X17"/>
  </mergeCells>
  <phoneticPr fontId="0" type="noConversion"/>
  <pageMargins left="0.7" right="0.7" top="0.75" bottom="0.75" header="0.3" footer="0.3"/>
  <pageSetup paperSize="9" scale="64" fitToWidth="0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5:F40"/>
  <sheetViews>
    <sheetView workbookViewId="0"/>
  </sheetViews>
  <sheetFormatPr baseColWidth="10" defaultRowHeight="14.25" x14ac:dyDescent="0.2"/>
  <cols>
    <col min="1" max="2" width="11.42578125" style="81"/>
    <col min="3" max="3" width="44.85546875" style="81" customWidth="1"/>
    <col min="4" max="4" width="11.85546875" style="81" bestFit="1" customWidth="1"/>
    <col min="5" max="16384" width="11.42578125" style="81"/>
  </cols>
  <sheetData>
    <row r="15" spans="3:3" ht="14.25" customHeight="1" x14ac:dyDescent="0.2">
      <c r="C15" s="98"/>
    </row>
    <row r="16" spans="3:3" x14ac:dyDescent="0.2">
      <c r="C16" s="98"/>
    </row>
    <row r="17" spans="3:6" ht="15" customHeight="1" x14ac:dyDescent="0.2">
      <c r="C17" s="113" t="s">
        <v>118</v>
      </c>
      <c r="D17" s="113" t="s">
        <v>64</v>
      </c>
      <c r="E17" s="113" t="s">
        <v>62</v>
      </c>
      <c r="F17" s="113" t="s">
        <v>27</v>
      </c>
    </row>
    <row r="18" spans="3:6" ht="15" customHeight="1" thickBot="1" x14ac:dyDescent="0.25">
      <c r="C18" s="113"/>
      <c r="D18" s="113"/>
      <c r="E18" s="113"/>
      <c r="F18" s="113"/>
    </row>
    <row r="19" spans="3:6" ht="15" thickBot="1" x14ac:dyDescent="0.25">
      <c r="C19" s="42" t="s">
        <v>90</v>
      </c>
      <c r="D19" s="37">
        <v>1</v>
      </c>
      <c r="E19" s="37">
        <v>3</v>
      </c>
      <c r="F19" s="37">
        <f>SUM(D19:E19)</f>
        <v>4</v>
      </c>
    </row>
    <row r="20" spans="3:6" ht="15" thickBot="1" x14ac:dyDescent="0.25">
      <c r="C20" s="42" t="s">
        <v>91</v>
      </c>
      <c r="D20" s="37">
        <v>1</v>
      </c>
      <c r="E20" s="37">
        <v>36</v>
      </c>
      <c r="F20" s="37">
        <f t="shared" ref="F20:F26" si="0">SUM(D20:E20)</f>
        <v>37</v>
      </c>
    </row>
    <row r="21" spans="3:6" ht="15" thickBot="1" x14ac:dyDescent="0.25">
      <c r="C21" s="42" t="s">
        <v>92</v>
      </c>
      <c r="D21" s="37">
        <v>1</v>
      </c>
      <c r="E21" s="37">
        <v>1</v>
      </c>
      <c r="F21" s="37">
        <f t="shared" si="0"/>
        <v>2</v>
      </c>
    </row>
    <row r="22" spans="3:6" ht="15" thickBot="1" x14ac:dyDescent="0.25">
      <c r="C22" s="42" t="s">
        <v>93</v>
      </c>
      <c r="D22" s="37">
        <v>6</v>
      </c>
      <c r="E22" s="37">
        <v>85</v>
      </c>
      <c r="F22" s="37">
        <f t="shared" si="0"/>
        <v>91</v>
      </c>
    </row>
    <row r="23" spans="3:6" ht="15" thickBot="1" x14ac:dyDescent="0.25">
      <c r="C23" s="42" t="s">
        <v>94</v>
      </c>
      <c r="D23" s="37">
        <v>4</v>
      </c>
      <c r="E23" s="37">
        <v>122</v>
      </c>
      <c r="F23" s="37">
        <f t="shared" si="0"/>
        <v>126</v>
      </c>
    </row>
    <row r="24" spans="3:6" ht="15" thickBot="1" x14ac:dyDescent="0.25">
      <c r="C24" s="42" t="s">
        <v>95</v>
      </c>
      <c r="D24" s="37">
        <v>30</v>
      </c>
      <c r="E24" s="37">
        <v>2</v>
      </c>
      <c r="F24" s="37">
        <f t="shared" si="0"/>
        <v>32</v>
      </c>
    </row>
    <row r="25" spans="3:6" ht="15" thickBot="1" x14ac:dyDescent="0.25">
      <c r="C25" s="42" t="s">
        <v>96</v>
      </c>
      <c r="D25" s="37">
        <v>0</v>
      </c>
      <c r="E25" s="37">
        <v>9</v>
      </c>
      <c r="F25" s="37">
        <f t="shared" si="0"/>
        <v>9</v>
      </c>
    </row>
    <row r="26" spans="3:6" ht="15" thickBot="1" x14ac:dyDescent="0.25">
      <c r="C26" s="42" t="s">
        <v>97</v>
      </c>
      <c r="D26" s="37">
        <v>0</v>
      </c>
      <c r="E26" s="37">
        <v>2</v>
      </c>
      <c r="F26" s="37">
        <f t="shared" si="0"/>
        <v>2</v>
      </c>
    </row>
    <row r="40" spans="3:3" x14ac:dyDescent="0.2">
      <c r="C40" s="140" t="s">
        <v>152</v>
      </c>
    </row>
  </sheetData>
  <mergeCells count="4">
    <mergeCell ref="E17:E18"/>
    <mergeCell ref="F17:F18"/>
    <mergeCell ref="C17:C18"/>
    <mergeCell ref="D17:D18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Inicio</vt:lpstr>
      <vt:lpstr>Fiscalia Gral Est y Órg Central</vt:lpstr>
      <vt:lpstr>Fiscalías Territoriales</vt:lpstr>
      <vt:lpstr>Distribución por Sexo</vt:lpstr>
      <vt:lpstr>Antigüedad-Edad</vt:lpstr>
      <vt:lpstr>Rotación de personal</vt:lpstr>
      <vt:lpstr>Número de Fiscales - Población</vt:lpstr>
      <vt:lpstr>Situaciones Adtvas-Bajas enf.</vt:lpstr>
      <vt:lpstr>Exceden Lic. materia concilició</vt:lpstr>
      <vt:lpstr>Composic. Trib Calificadores</vt:lpstr>
      <vt:lpstr>Formación Continua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2014-07-09T08:11:31Z</dcterms:created>
  <dcterms:modified xsi:type="dcterms:W3CDTF">2019-10-16T08:28:05Z</dcterms:modified>
</cp:coreProperties>
</file>